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ouli99\Documents\2026\"/>
    </mc:Choice>
  </mc:AlternateContent>
  <xr:revisionPtr revIDLastSave="0" documentId="13_ncr:1_{3954F4C3-138A-4E01-BEEB-5398F4C78085}" xr6:coauthVersionLast="47" xr6:coauthVersionMax="47" xr10:uidLastSave="{00000000-0000-0000-0000-000000000000}"/>
  <bookViews>
    <workbookView xWindow="-120" yWindow="-120" windowWidth="21840" windowHeight="13020" firstSheet="38" activeTab="39" xr2:uid="{41373B61-1443-45C6-ADDD-780CE86DCEE2}"/>
  </bookViews>
  <sheets>
    <sheet name="leden 2006" sheetId="26" r:id="rId1"/>
    <sheet name="Platba od MF-leden 2006" sheetId="49" r:id="rId2"/>
    <sheet name="leden 2007" sheetId="25" r:id="rId3"/>
    <sheet name="Platba od MF-leden 2007" sheetId="48" r:id="rId4"/>
    <sheet name="leden 2008" sheetId="24" r:id="rId5"/>
    <sheet name="Platba od MF-leden 2008" sheetId="47" r:id="rId6"/>
    <sheet name="leden 2009" sheetId="23" r:id="rId7"/>
    <sheet name="Platba od MF-leden 2009" sheetId="46" r:id="rId8"/>
    <sheet name="leden 2010" sheetId="22" r:id="rId9"/>
    <sheet name="Platba od MF-leden 2010" sheetId="45" r:id="rId10"/>
    <sheet name="leden 2011" sheetId="20" r:id="rId11"/>
    <sheet name="Platba od MF-leden 2011" sheetId="44" r:id="rId12"/>
    <sheet name="leden 2012" sheetId="19" r:id="rId13"/>
    <sheet name="Platba od MF-leden 2012" sheetId="43" r:id="rId14"/>
    <sheet name="leden 2013" sheetId="18" r:id="rId15"/>
    <sheet name="Platba MF-leden 2013" sheetId="42" r:id="rId16"/>
    <sheet name="leden 2014" sheetId="1" r:id="rId17"/>
    <sheet name="Platba od MF-leden 2014" sheetId="41" r:id="rId18"/>
    <sheet name="leden 2015" sheetId="2" r:id="rId19"/>
    <sheet name="Platba od MF-leden 2015" sheetId="40" r:id="rId20"/>
    <sheet name="leden 2016" sheetId="3" r:id="rId21"/>
    <sheet name="Platba od MF-leden 2016" sheetId="39" r:id="rId22"/>
    <sheet name="leden 2017" sheetId="4" r:id="rId23"/>
    <sheet name="Platba od MF-leden 2017" sheetId="38" r:id="rId24"/>
    <sheet name="leden 2018" sheetId="5" r:id="rId25"/>
    <sheet name="Platba od MF-leden 2018" sheetId="37" r:id="rId26"/>
    <sheet name="leden 2019" sheetId="6" r:id="rId27"/>
    <sheet name="Platba od MF-leden 2019" sheetId="36" r:id="rId28"/>
    <sheet name="leden 2020" sheetId="7" r:id="rId29"/>
    <sheet name="Platba od MF-leden 2020" sheetId="35" r:id="rId30"/>
    <sheet name="leden 2021" sheetId="8" r:id="rId31"/>
    <sheet name="Platba od MF-leden 2021" sheetId="34" r:id="rId32"/>
    <sheet name="leden 2022" sheetId="9" r:id="rId33"/>
    <sheet name="Platba od MF-leden 2022" sheetId="33" r:id="rId34"/>
    <sheet name="leden 2023" sheetId="10" r:id="rId35"/>
    <sheet name="Platba od MF-leden 2023" sheetId="32" r:id="rId36"/>
    <sheet name="leden 2024" sheetId="11" r:id="rId37"/>
    <sheet name="Platba od MF-1_2024" sheetId="31" r:id="rId38"/>
    <sheet name="leden 2025" sheetId="14" r:id="rId39"/>
    <sheet name="Platba od MF-1_2025" sheetId="29" r:id="rId40"/>
    <sheet name="Rozčlěnění pojištěnců-rok 2025" sheetId="15" r:id="rId41"/>
    <sheet name="Rozčlenění pojištěnců-rok 2026" sheetId="28" r:id="rId42"/>
  </sheets>
  <externalReferences>
    <externalReference r:id="rId43"/>
    <externalReference r:id="rId44"/>
    <externalReference r:id="rId45"/>
    <externalReference r:id="rId46"/>
    <externalReference r:id="rId47"/>
  </externalReferences>
  <definedNames>
    <definedName name="_Key1" localSheetId="0" hidden="1">#REF!</definedName>
    <definedName name="_Key1" localSheetId="2" hidden="1">#REF!</definedName>
    <definedName name="_Key1" localSheetId="4" hidden="1">#REF!</definedName>
    <definedName name="_Key1" localSheetId="6" hidden="1">#REF!</definedName>
    <definedName name="_Key1" localSheetId="8" hidden="1">#REF!</definedName>
    <definedName name="_Key1" localSheetId="10" hidden="1">#REF!</definedName>
    <definedName name="_Key1" localSheetId="12" hidden="1">#REF!</definedName>
    <definedName name="_Key1" localSheetId="14" hidden="1">#REF!</definedName>
    <definedName name="_Key1" hidden="1">#REF!</definedName>
    <definedName name="_Order1" hidden="1">255</definedName>
    <definedName name="_Sort" localSheetId="0" hidden="1">#REF!</definedName>
    <definedName name="_Sort" localSheetId="2" hidden="1">#REF!</definedName>
    <definedName name="_Sort" localSheetId="4" hidden="1">#REF!</definedName>
    <definedName name="_Sort" localSheetId="6" hidden="1">#REF!</definedName>
    <definedName name="_Sort" localSheetId="8" hidden="1">#REF!</definedName>
    <definedName name="_Sort" localSheetId="10" hidden="1">#REF!</definedName>
    <definedName name="_Sort" localSheetId="12" hidden="1">#REF!</definedName>
    <definedName name="_Sort" localSheetId="14" hidden="1">#REF!</definedName>
    <definedName name="_Sort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14" l="1"/>
  <c r="H33" i="14"/>
  <c r="H37" i="14" s="1"/>
  <c r="G33" i="14"/>
  <c r="G37" i="14" s="1"/>
  <c r="F33" i="14"/>
  <c r="F37" i="14" s="1"/>
  <c r="E33" i="14"/>
  <c r="E37" i="14" s="1"/>
  <c r="D33" i="14"/>
  <c r="D37" i="14" s="1"/>
  <c r="C33" i="14"/>
  <c r="C37" i="14" s="1"/>
  <c r="B33" i="14"/>
  <c r="B37" i="14" s="1"/>
  <c r="I32" i="14"/>
  <c r="H32" i="14"/>
  <c r="H36" i="14" s="1"/>
  <c r="G32" i="14"/>
  <c r="G36" i="14" s="1"/>
  <c r="F32" i="14"/>
  <c r="F36" i="14" s="1"/>
  <c r="E32" i="14"/>
  <c r="E36" i="14" s="1"/>
  <c r="D32" i="14"/>
  <c r="D36" i="14" s="1"/>
  <c r="C32" i="14"/>
  <c r="C36" i="14" s="1"/>
  <c r="B32" i="14"/>
  <c r="B36" i="14" s="1"/>
  <c r="H29" i="14"/>
  <c r="G29" i="14"/>
  <c r="F29" i="14"/>
  <c r="E29" i="14"/>
  <c r="D29" i="14"/>
  <c r="C29" i="14"/>
  <c r="B29" i="14"/>
  <c r="I28" i="14"/>
  <c r="I27" i="14"/>
  <c r="I36" i="14" s="1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37" i="14" l="1"/>
  <c r="I38" i="14" s="1"/>
  <c r="I29" i="14"/>
  <c r="K31" i="3" l="1"/>
  <c r="K35" i="3" s="1"/>
  <c r="J31" i="3"/>
  <c r="J35" i="3" s="1"/>
  <c r="I31" i="3"/>
  <c r="I35" i="3" s="1"/>
  <c r="H31" i="3"/>
  <c r="H35" i="3" s="1"/>
  <c r="G31" i="3"/>
  <c r="G35" i="3" s="1"/>
  <c r="F31" i="3"/>
  <c r="F35" i="3" s="1"/>
  <c r="E31" i="3"/>
  <c r="E35" i="3" s="1"/>
  <c r="D31" i="3"/>
  <c r="D35" i="3" s="1"/>
  <c r="C31" i="3"/>
  <c r="C35" i="3" s="1"/>
  <c r="B31" i="3"/>
  <c r="K30" i="3"/>
  <c r="K34" i="3" s="1"/>
  <c r="J30" i="3"/>
  <c r="J34" i="3" s="1"/>
  <c r="I30" i="3"/>
  <c r="I34" i="3" s="1"/>
  <c r="H30" i="3"/>
  <c r="H34" i="3" s="1"/>
  <c r="G30" i="3"/>
  <c r="G34" i="3" s="1"/>
  <c r="F30" i="3"/>
  <c r="F34" i="3" s="1"/>
  <c r="E30" i="3"/>
  <c r="E34" i="3" s="1"/>
  <c r="D30" i="3"/>
  <c r="D34" i="3" s="1"/>
  <c r="C30" i="3"/>
  <c r="C34" i="3" s="1"/>
  <c r="B30" i="3"/>
  <c r="K27" i="3"/>
  <c r="J27" i="3"/>
  <c r="I27" i="3"/>
  <c r="H27" i="3"/>
  <c r="G27" i="3"/>
  <c r="F27" i="3"/>
  <c r="E27" i="3"/>
  <c r="D27" i="3"/>
  <c r="C27" i="3"/>
  <c r="B26" i="3"/>
  <c r="L26" i="3" s="1"/>
  <c r="B25" i="3"/>
  <c r="B24" i="3"/>
  <c r="L24" i="3" s="1"/>
  <c r="B23" i="3"/>
  <c r="L23" i="3" s="1"/>
  <c r="B22" i="3"/>
  <c r="L22" i="3" s="1"/>
  <c r="B21" i="3"/>
  <c r="L21" i="3" s="1"/>
  <c r="B20" i="3"/>
  <c r="L20" i="3" s="1"/>
  <c r="B19" i="3"/>
  <c r="L19" i="3" s="1"/>
  <c r="B18" i="3"/>
  <c r="L18" i="3" s="1"/>
  <c r="B17" i="3"/>
  <c r="L17" i="3" s="1"/>
  <c r="B16" i="3"/>
  <c r="L16" i="3" s="1"/>
  <c r="B15" i="3"/>
  <c r="L15" i="3" s="1"/>
  <c r="B14" i="3"/>
  <c r="L14" i="3" s="1"/>
  <c r="B13" i="3"/>
  <c r="L13" i="3" s="1"/>
  <c r="B12" i="3"/>
  <c r="L12" i="3" s="1"/>
  <c r="B11" i="3"/>
  <c r="L11" i="3" s="1"/>
  <c r="B10" i="3"/>
  <c r="L10" i="3" s="1"/>
  <c r="B9" i="3"/>
  <c r="L9" i="3" s="1"/>
  <c r="B8" i="3"/>
  <c r="L8" i="3" s="1"/>
  <c r="E4" i="3"/>
  <c r="B27" i="3" l="1"/>
  <c r="B35" i="3"/>
  <c r="L31" i="3"/>
  <c r="L35" i="3" s="1"/>
  <c r="L25" i="3"/>
  <c r="L30" i="3"/>
  <c r="B34" i="3"/>
  <c r="L34" i="3" l="1"/>
  <c r="L36" i="3" s="1"/>
  <c r="L27" i="3"/>
  <c r="K35" i="2" l="1"/>
  <c r="J35" i="2"/>
  <c r="I35" i="2"/>
  <c r="H35" i="2"/>
  <c r="G35" i="2"/>
  <c r="F35" i="2"/>
  <c r="E35" i="2"/>
  <c r="D35" i="2"/>
  <c r="C35" i="2"/>
  <c r="K34" i="2"/>
  <c r="J34" i="2"/>
  <c r="I34" i="2"/>
  <c r="H34" i="2"/>
  <c r="G34" i="2"/>
  <c r="F34" i="2"/>
  <c r="E34" i="2"/>
  <c r="D34" i="2"/>
  <c r="C34" i="2"/>
  <c r="K27" i="2"/>
  <c r="J27" i="2"/>
  <c r="I27" i="2"/>
  <c r="H27" i="2"/>
  <c r="G27" i="2"/>
  <c r="F27" i="2"/>
  <c r="E27" i="2"/>
  <c r="D27" i="2"/>
  <c r="C27" i="2"/>
  <c r="B26" i="2"/>
  <c r="L26" i="2" s="1"/>
  <c r="L35" i="2" s="1"/>
  <c r="B25" i="2"/>
  <c r="L25" i="2" s="1"/>
  <c r="B24" i="2"/>
  <c r="L24" i="2" s="1"/>
  <c r="B23" i="2"/>
  <c r="L23" i="2" s="1"/>
  <c r="B22" i="2"/>
  <c r="L22" i="2" s="1"/>
  <c r="B21" i="2"/>
  <c r="L21" i="2" s="1"/>
  <c r="B20" i="2"/>
  <c r="L20" i="2" s="1"/>
  <c r="B19" i="2"/>
  <c r="L19" i="2" s="1"/>
  <c r="B18" i="2"/>
  <c r="L18" i="2" s="1"/>
  <c r="B17" i="2"/>
  <c r="L17" i="2" s="1"/>
  <c r="B16" i="2"/>
  <c r="L16" i="2" s="1"/>
  <c r="B15" i="2"/>
  <c r="L15" i="2" s="1"/>
  <c r="B14" i="2"/>
  <c r="L14" i="2" s="1"/>
  <c r="B13" i="2"/>
  <c r="L13" i="2" s="1"/>
  <c r="B12" i="2"/>
  <c r="L12" i="2" s="1"/>
  <c r="B11" i="2"/>
  <c r="L11" i="2" s="1"/>
  <c r="B10" i="2"/>
  <c r="L10" i="2" s="1"/>
  <c r="B9" i="2"/>
  <c r="L9" i="2" s="1"/>
  <c r="B8" i="2"/>
  <c r="L8" i="2" s="1"/>
  <c r="E4" i="2"/>
  <c r="L34" i="2" l="1"/>
  <c r="L36" i="2" s="1"/>
  <c r="B35" i="2"/>
  <c r="B34" i="2"/>
  <c r="B27" i="2"/>
  <c r="L27" i="2" s="1"/>
  <c r="K34" i="1" l="1"/>
  <c r="J34" i="1"/>
  <c r="I34" i="1"/>
  <c r="H34" i="1"/>
  <c r="G34" i="1"/>
  <c r="F34" i="1"/>
  <c r="E34" i="1"/>
  <c r="D34" i="1"/>
  <c r="C34" i="1"/>
  <c r="K33" i="1"/>
  <c r="J33" i="1"/>
  <c r="I33" i="1"/>
  <c r="H33" i="1"/>
  <c r="G33" i="1"/>
  <c r="F33" i="1"/>
  <c r="E33" i="1"/>
  <c r="D33" i="1"/>
  <c r="C33" i="1"/>
  <c r="K26" i="1"/>
  <c r="J26" i="1"/>
  <c r="I26" i="1"/>
  <c r="H26" i="1"/>
  <c r="G26" i="1"/>
  <c r="F26" i="1"/>
  <c r="E26" i="1"/>
  <c r="D26" i="1"/>
  <c r="C26" i="1"/>
  <c r="B25" i="1"/>
  <c r="L25" i="1" s="1"/>
  <c r="L34" i="1" s="1"/>
  <c r="B24" i="1"/>
  <c r="L24" i="1" s="1"/>
  <c r="B23" i="1"/>
  <c r="L23" i="1" s="1"/>
  <c r="B22" i="1"/>
  <c r="L22" i="1" s="1"/>
  <c r="B21" i="1"/>
  <c r="L21" i="1" s="1"/>
  <c r="B20" i="1"/>
  <c r="L20" i="1" s="1"/>
  <c r="B19" i="1"/>
  <c r="L19" i="1" s="1"/>
  <c r="B18" i="1"/>
  <c r="L18" i="1" s="1"/>
  <c r="B17" i="1"/>
  <c r="L17" i="1" s="1"/>
  <c r="B16" i="1"/>
  <c r="L16" i="1" s="1"/>
  <c r="B15" i="1"/>
  <c r="L15" i="1" s="1"/>
  <c r="B14" i="1"/>
  <c r="L14" i="1" s="1"/>
  <c r="B13" i="1"/>
  <c r="L13" i="1" s="1"/>
  <c r="B12" i="1"/>
  <c r="L12" i="1" s="1"/>
  <c r="B11" i="1"/>
  <c r="L11" i="1" s="1"/>
  <c r="B10" i="1"/>
  <c r="L10" i="1" s="1"/>
  <c r="B9" i="1"/>
  <c r="L9" i="1" s="1"/>
  <c r="B8" i="1"/>
  <c r="L8" i="1" s="1"/>
  <c r="E4" i="1"/>
  <c r="L33" i="1" l="1"/>
  <c r="L35" i="1" s="1"/>
  <c r="B34" i="1"/>
  <c r="B33" i="1"/>
  <c r="B26" i="1"/>
  <c r="L26" i="1" s="1"/>
</calcChain>
</file>

<file path=xl/sharedStrings.xml><?xml version="1.0" encoding="utf-8"?>
<sst xmlns="http://schemas.openxmlformats.org/spreadsheetml/2006/main" count="1033" uniqueCount="199">
  <si>
    <t>Počty pojištěnců, za které hradí pojistné stát</t>
  </si>
  <si>
    <t>Měsíc:</t>
  </si>
  <si>
    <t>leden 2014</t>
  </si>
  <si>
    <t>Řádné hlášení za:</t>
  </si>
  <si>
    <t xml:space="preserve"> Kate-</t>
  </si>
  <si>
    <t>Zdravotní pojišťovna</t>
  </si>
  <si>
    <t xml:space="preserve"> gorie</t>
  </si>
  <si>
    <t>Celkem:</t>
  </si>
  <si>
    <t>VZP</t>
  </si>
  <si>
    <t>VoZP</t>
  </si>
  <si>
    <t>GRAL</t>
  </si>
  <si>
    <t>ČPZP</t>
  </si>
  <si>
    <t>Oborová</t>
  </si>
  <si>
    <t>Škoda MB</t>
  </si>
  <si>
    <t>MV ČR</t>
  </si>
  <si>
    <t>Stavební</t>
  </si>
  <si>
    <t>RbP</t>
  </si>
  <si>
    <t>REZAPO</t>
  </si>
  <si>
    <t>A</t>
  </si>
  <si>
    <t>B</t>
  </si>
  <si>
    <t>C</t>
  </si>
  <si>
    <t>E</t>
  </si>
  <si>
    <t>G</t>
  </si>
  <si>
    <t>H</t>
  </si>
  <si>
    <t>I</t>
  </si>
  <si>
    <t>J</t>
  </si>
  <si>
    <t>K</t>
  </si>
  <si>
    <t>L</t>
  </si>
  <si>
    <t>N</t>
  </si>
  <si>
    <t>O</t>
  </si>
  <si>
    <t>T</t>
  </si>
  <si>
    <t>U</t>
  </si>
  <si>
    <t>V</t>
  </si>
  <si>
    <t>M</t>
  </si>
  <si>
    <t xml:space="preserve"> Do 60 </t>
  </si>
  <si>
    <t xml:space="preserve"> Nad 60</t>
  </si>
  <si>
    <t xml:space="preserve"> Celkem:</t>
  </si>
  <si>
    <t>Rozdíly za "měsíc - 3" - z hlášení ZZP:</t>
  </si>
  <si>
    <t xml:space="preserve"> Do 60</t>
  </si>
  <si>
    <t>Pro správce účtu:</t>
  </si>
  <si>
    <t xml:space="preserve"> Do   60</t>
  </si>
  <si>
    <t>Počet pojištěnců, za které platí pojistné stát, pro MF:</t>
  </si>
  <si>
    <t>leden 2015</t>
  </si>
  <si>
    <t>W</t>
  </si>
  <si>
    <t>leden 2016</t>
  </si>
  <si>
    <t>leden 2017</t>
  </si>
  <si>
    <t>Vyplňuje se v měsíci.</t>
  </si>
  <si>
    <t>222</t>
  </si>
  <si>
    <t>227</t>
  </si>
  <si>
    <t>228</t>
  </si>
  <si>
    <t>METAL-A</t>
  </si>
  <si>
    <t>CRYSTAL</t>
  </si>
  <si>
    <t>Mendlova</t>
  </si>
  <si>
    <t>Česká</t>
  </si>
  <si>
    <t>AGEL</t>
  </si>
  <si>
    <t>Média</t>
  </si>
  <si>
    <t>Z opravného hlášení za měsíc - 3.</t>
  </si>
  <si>
    <t>Výpočet:</t>
  </si>
  <si>
    <t>leden 2018</t>
  </si>
  <si>
    <t>D</t>
  </si>
  <si>
    <t>leden 2019</t>
  </si>
  <si>
    <t>leden 2020</t>
  </si>
  <si>
    <t>leden 2021</t>
  </si>
  <si>
    <t>205</t>
  </si>
  <si>
    <t>leden 2022</t>
  </si>
  <si>
    <t>9.1.2022</t>
  </si>
  <si>
    <t>leden 2023</t>
  </si>
  <si>
    <t>leden 2024</t>
  </si>
  <si>
    <t>1</t>
  </si>
  <si>
    <t>2</t>
  </si>
  <si>
    <t>ROZČLENĚNÍ POJIŠTĚNCŮ HRAZENÝCH STÁTEM DO KATEGORIÍ</t>
  </si>
  <si>
    <t>Název</t>
  </si>
  <si>
    <t>a</t>
  </si>
  <si>
    <t>dítě do 15 let</t>
  </si>
  <si>
    <t>nezaopatř. dítě starší 15 let</t>
  </si>
  <si>
    <t>b</t>
  </si>
  <si>
    <t>důchodce</t>
  </si>
  <si>
    <t>c,d</t>
  </si>
  <si>
    <t>osoba na mat. dovolené, příjemce rodič. příspěvku</t>
  </si>
  <si>
    <t>e</t>
  </si>
  <si>
    <t>uchazeč o zaměstnání v evidenci úřadu práce</t>
  </si>
  <si>
    <t>f</t>
  </si>
  <si>
    <t>pobírající dávku pomoci v hmotné nouzi</t>
  </si>
  <si>
    <t>g</t>
  </si>
  <si>
    <t>závislé na péči jiné osoby a pečující osoby</t>
  </si>
  <si>
    <t>h</t>
  </si>
  <si>
    <t>ve výkonu zabezp.detence, trestu nebo vazby</t>
  </si>
  <si>
    <t>k</t>
  </si>
  <si>
    <t>pečující o dítě do 7 let nebo o dvě do 15 let</t>
  </si>
  <si>
    <t>j</t>
  </si>
  <si>
    <t>osoba důchodového věku nebo invalidní ve třetím st.</t>
  </si>
  <si>
    <t>i</t>
  </si>
  <si>
    <t>osoba bez zdan. příjmů - příjemce dávek nem. poj.</t>
  </si>
  <si>
    <t>m</t>
  </si>
  <si>
    <t>osoby vykonávající dlouhodobou dobrovol. službu</t>
  </si>
  <si>
    <t>l</t>
  </si>
  <si>
    <t>osoby mladistvé, umístěné ve škol. zař. pro výkon ...</t>
  </si>
  <si>
    <t>o,p</t>
  </si>
  <si>
    <t>žadatelé o mez.ochranu,dočas.ochrana,strpění pobytu</t>
  </si>
  <si>
    <t>q,u</t>
  </si>
  <si>
    <t>Příjemci penze z doplňkového penzijního spoření a manželé, partneři nebo registrovaní partneři prezidenta/ky republiky</t>
  </si>
  <si>
    <t>n</t>
  </si>
  <si>
    <t>manželé nebo reg.partneři stát.zam.vyslaných do zahraničí</t>
  </si>
  <si>
    <t>r</t>
  </si>
  <si>
    <t>osoby starší 26 let studující v doktorském studijním programu</t>
  </si>
  <si>
    <t>s</t>
  </si>
  <si>
    <t xml:space="preserve">osoby poskytující dítěti nezprostředkovanou pěstounskou péči </t>
  </si>
  <si>
    <t>t</t>
  </si>
  <si>
    <t>osoby pečující o nezletilé nezaopatřené dítě poskytující nezprostředkovanou pěstounskou péči a osoby mající dítě ve svěřenectví</t>
  </si>
  <si>
    <t>1 - označení používané zdravotními pojišťovnami</t>
  </si>
  <si>
    <t>2 - označení podle § 7 odst. 1 zákona č. 48/1997 Sb.</t>
  </si>
  <si>
    <t>Tabulka 1</t>
  </si>
  <si>
    <t>Měsíc: leden 2025</t>
  </si>
  <si>
    <t>z řádného hlášení</t>
  </si>
  <si>
    <t>Řádné hlášení</t>
  </si>
  <si>
    <t xml:space="preserve"> Kategorie</t>
  </si>
  <si>
    <t>OZP</t>
  </si>
  <si>
    <t>ZPŠ</t>
  </si>
  <si>
    <t>ZPMV ČR</t>
  </si>
  <si>
    <t>RBP</t>
  </si>
  <si>
    <t>Tabulka č. 5 - Počty pojištěnců, za které je plátcem pojistného stát - 1. přerozdělování rok 2013</t>
  </si>
  <si>
    <t>Kód</t>
  </si>
  <si>
    <t>Zdravotní</t>
  </si>
  <si>
    <t>Pojištěnci celkem</t>
  </si>
  <si>
    <t xml:space="preserve">                  Pojištěnci, za které je plátcem pojistného stát</t>
  </si>
  <si>
    <t>ZP</t>
  </si>
  <si>
    <t>pojišťovna</t>
  </si>
  <si>
    <t xml:space="preserve">po korek. za měsíc                N-3 </t>
  </si>
  <si>
    <t xml:space="preserve">          do 60 let</t>
  </si>
  <si>
    <t xml:space="preserve">% </t>
  </si>
  <si>
    <t xml:space="preserve">          nad 60 let</t>
  </si>
  <si>
    <t xml:space="preserve">          celkem</t>
  </si>
  <si>
    <t>dle hlášení ZP</t>
  </si>
  <si>
    <t>počet</t>
  </si>
  <si>
    <t>%</t>
  </si>
  <si>
    <t>ve zdr.poj.</t>
  </si>
  <si>
    <t xml:space="preserve">  Všeobecná zdravotní pojišťovna ČR</t>
  </si>
  <si>
    <t xml:space="preserve">  Vojenská zdravotní pojišťovna ČR</t>
  </si>
  <si>
    <t xml:space="preserve">  Česká průmyslová zdravotní pojišťovna</t>
  </si>
  <si>
    <t>Oborová zdrav. pojišťovna zaměstnanců bank, pojišťoven a stavebnictví</t>
  </si>
  <si>
    <t xml:space="preserve">  Zaměstnanecká pojišťovna ŠKODA</t>
  </si>
  <si>
    <t xml:space="preserve">  Zdravotní pojišťovna              MV ČR</t>
  </si>
  <si>
    <t>Revírní bratrská pokladna  -  zdrav. pojišťovna</t>
  </si>
  <si>
    <t xml:space="preserve">  Zdrav. pojiš. Metal - Aliance</t>
  </si>
  <si>
    <t xml:space="preserve">  Zdravotní pojišťovna MÉDIA</t>
  </si>
  <si>
    <t>C e l k e m  ZZP</t>
  </si>
  <si>
    <t>C e l k e m  ZP</t>
  </si>
  <si>
    <t xml:space="preserve">zpracovala : Ing. Tluková Jana, VZP ČR  </t>
  </si>
  <si>
    <t>pozn.: V uvedené částce je zahrnuto navýšení platby státu o 4 mld. vlivem změny frekvece platby státu</t>
  </si>
  <si>
    <t>Tabulka č. 5 - Počty pojištěnců, za které je plátcem pojistného stát - 1. přerozdělování rok 2012</t>
  </si>
  <si>
    <t>Tabulka č. 5 - Počty pojištěnců, za které je plátcem pojistného stát - 1. přerozdělování rok 2011</t>
  </si>
  <si>
    <t>Tabulka č. 5 - Počty pojištěnců, za které je plátcem pojistného stát - 1. přerozdělování rok 2010</t>
  </si>
  <si>
    <t>26.ledna 2010</t>
  </si>
  <si>
    <t>Tabulka č. 6 - Počty pojištěnců, za které je plátcem pojistného stát - 1. přerozdělování rok 2009</t>
  </si>
  <si>
    <t xml:space="preserve">  Hutnická zaměstnanecká pojišťovna</t>
  </si>
  <si>
    <t xml:space="preserve">  Česká národní zdravotní pojišťovna</t>
  </si>
  <si>
    <t xml:space="preserve">  Zdravotní pojišťovna AGEL</t>
  </si>
  <si>
    <t>zpracovala: Ing. Jana Tluková, VZP ČR - EÚ - OPJ</t>
  </si>
  <si>
    <t>Tabulka č. 6 - Počty pojištěnců, za které je plátcem pojistného stát - 1. přerozdělování rok 2008</t>
  </si>
  <si>
    <t>zpracovala: Ing. Jana Tluková, VZP ČR - ÚPSK</t>
  </si>
  <si>
    <t>Tabulka č. 6 - Počty pojištěnců, za které je plátcem pojistného stát - 1. přerozdělování rok 2007</t>
  </si>
  <si>
    <t>Tabulka č. 6 - Počty pojištěnců, za které je plátcem pojistného stát - 1. přerozdělování rok 2006</t>
  </si>
  <si>
    <t>OBZP - příjemci dávek nemocenského pojištění zaměstnanců</t>
  </si>
  <si>
    <t>poživatelé důchodu</t>
  </si>
  <si>
    <t>uchazeči o zaměstnání v evidenci úřadu práce</t>
  </si>
  <si>
    <t>osoby pobírající dávku státní sociální pomoci</t>
  </si>
  <si>
    <t>osoby závislé na péči jiné osoby a pečující osoby</t>
  </si>
  <si>
    <t>osoby ve výkonu zabezp.detence, trestu nebo vazby</t>
  </si>
  <si>
    <t>osoby osobně a řádně pečující alespoň  o jedno dítě do 7 let věku</t>
  </si>
  <si>
    <t>osoby důchodového věku bez nároku na důchod nebo invalidní ve třetím st.</t>
  </si>
  <si>
    <t>osoby ve výkonu ochranné výchovy</t>
  </si>
  <si>
    <t>příjemci penze z doplňkového penzijního spoření a manželé, partneři nebo registrovaní partneři prezidenta/ky republiky</t>
  </si>
  <si>
    <t>Zpracováno: 10.3. 2026</t>
  </si>
  <si>
    <t>nezletilé děti do ukončení povinné školní docházky</t>
  </si>
  <si>
    <t>nezaopatřené děti po ukončení povinné školní docházky</t>
  </si>
  <si>
    <t>ženy na mateřské dovolené, příjemce rodičovského příspěvku</t>
  </si>
  <si>
    <t>platba MF leden 2025: 12 775 027 875 Kč</t>
  </si>
  <si>
    <t>platba MF leden 2024: 12 632 716 845 Kč</t>
  </si>
  <si>
    <t>platba MF leden 2023: 11 592 063 400 Kč</t>
  </si>
  <si>
    <t>platba MF leden 2022: 11 620 615 062 Kč</t>
  </si>
  <si>
    <t>platba MF leden 2021: 10 504 002 180 Kč</t>
  </si>
  <si>
    <t>platba MF leden 2020: 6 280 194 481 Kč</t>
  </si>
  <si>
    <t>platba MF leden 2019: 5 979 719 784 Kč</t>
  </si>
  <si>
    <t>platba MF leden 2018: 5 698 103 724 Kč</t>
  </si>
  <si>
    <t>platba MF leden 2017: 5 476 014 800 Kč</t>
  </si>
  <si>
    <t>platba MF leden 2016: 5 195 067 540 Kč</t>
  </si>
  <si>
    <t>platba MF leden 2015: 5 082 148 565 Kč</t>
  </si>
  <si>
    <t>platba MF leden 2012: 4 391 940 138 Kč</t>
  </si>
  <si>
    <t>platba MF leden 2013: 8 415 003 115 Kč</t>
  </si>
  <si>
    <t>platba MF leden 2011: 4 413 774 015 Kč</t>
  </si>
  <si>
    <t>platba MF leden 2010: 4 366 269 300 Kč</t>
  </si>
  <si>
    <t>platba  MF leden 2009: 3 967 902 416 Kč</t>
  </si>
  <si>
    <t>Platba MF leden 2008: 3 939 638 343 Kč</t>
  </si>
  <si>
    <t>Platba MF leden 2007: 3 971 319 000 Kč</t>
  </si>
  <si>
    <t>pozn.: V uvedené částce je zahrnuto navýšení platby státu o 3 mld. vlivem změny frekvece platby státu</t>
  </si>
  <si>
    <t>Platba MF leden 2006: 5 995 935 903 Kč</t>
  </si>
  <si>
    <t>platba MF leden 2014: 9 566 483 601 Kč</t>
  </si>
  <si>
    <t>pozn.: V uvedené částce je zahrnuto navýšení platby státu o 4,8 mld. vlivem změny frekvece platby státu</t>
  </si>
  <si>
    <t>manželé, partneři nebo reg.partneři stát.zam.vyslaných do zahraničí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</si>
</sst>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dd/mm/yy_)"/>
    <numFmt numFmtId="165" formatCode="#,##0_);\(#,##0\)"/>
    <numFmt numFmtId="166" formatCode="0.00_ _ "/>
    <numFmt numFmtId="167" formatCode="#,##0_);\(#,##0\)_ _ _ "/>
    <numFmt numFmtId="168" formatCode="#,##0_ _ _ "/>
    <numFmt numFmtId="169" formatCode="#,##0.00_ _ _ "/>
    <numFmt numFmtId="170" formatCode="dd/mm/yy"/>
    <numFmt numFmtId="171" formatCode="[$-405]d\.\ mmmm\ yyyy;@"/>
  </numFmts>
  <fonts count="4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6"/>
      <color indexed="8"/>
      <name val="Arial CE"/>
      <family val="2"/>
      <charset val="238"/>
    </font>
    <font>
      <sz val="10"/>
      <name val="Arial CE"/>
      <family val="2"/>
      <charset val="238"/>
    </font>
    <font>
      <b/>
      <sz val="14"/>
      <color indexed="8"/>
      <name val="Arial CE"/>
      <family val="2"/>
      <charset val="238"/>
    </font>
    <font>
      <b/>
      <sz val="16"/>
      <color indexed="8"/>
      <name val="Arial CE"/>
      <family val="2"/>
      <charset val="238"/>
    </font>
    <font>
      <b/>
      <sz val="18"/>
      <color indexed="8"/>
      <name val="Arial CE"/>
      <family val="2"/>
      <charset val="238"/>
    </font>
    <font>
      <b/>
      <sz val="12"/>
      <color indexed="8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sz val="10"/>
      <color indexed="8"/>
      <name val="Arial CE"/>
      <charset val="238"/>
    </font>
    <font>
      <sz val="10"/>
      <color indexed="8"/>
      <name val="Arial CE"/>
      <family val="2"/>
      <charset val="238"/>
    </font>
    <font>
      <sz val="10"/>
      <color indexed="8"/>
      <name val="Arial CE"/>
      <charset val="238"/>
    </font>
    <font>
      <sz val="12"/>
      <color indexed="8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Courier"/>
      <charset val="238"/>
    </font>
    <font>
      <sz val="12"/>
      <name val="Times New Roman CE"/>
      <family val="1"/>
      <charset val="238"/>
    </font>
    <font>
      <b/>
      <sz val="18"/>
      <color indexed="8"/>
      <name val="Times New Roman CE"/>
      <family val="1"/>
      <charset val="238"/>
    </font>
    <font>
      <sz val="18"/>
      <name val="Courier"/>
      <charset val="238"/>
    </font>
    <font>
      <sz val="12"/>
      <color indexed="8"/>
      <name val="Times New Roman CE"/>
      <family val="1"/>
      <charset val="238"/>
    </font>
    <font>
      <b/>
      <sz val="12"/>
      <color indexed="8"/>
      <name val="Times New Roman CE"/>
      <family val="1"/>
      <charset val="238"/>
    </font>
    <font>
      <b/>
      <sz val="11"/>
      <color indexed="8"/>
      <name val="Arial CE"/>
      <family val="2"/>
      <charset val="238"/>
    </font>
    <font>
      <b/>
      <sz val="12"/>
      <name val="Times New Roman CE"/>
      <family val="1"/>
      <charset val="238"/>
    </font>
    <font>
      <sz val="22"/>
      <color indexed="8"/>
      <name val="Arial CE"/>
      <family val="2"/>
      <charset val="238"/>
    </font>
    <font>
      <b/>
      <sz val="9"/>
      <color indexed="8"/>
      <name val="Arial CE"/>
      <family val="2"/>
      <charset val="238"/>
    </font>
    <font>
      <b/>
      <sz val="14"/>
      <color indexed="8"/>
      <name val="Times New Roman CE"/>
      <family val="1"/>
      <charset val="238"/>
    </font>
    <font>
      <sz val="11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i/>
      <sz val="11"/>
      <color indexed="8"/>
      <name val="Times New Roman CE"/>
      <family val="1"/>
      <charset val="238"/>
    </font>
    <font>
      <vertAlign val="superscript"/>
      <sz val="18"/>
      <name val="Arial CE"/>
      <charset val="238"/>
    </font>
    <font>
      <sz val="12"/>
      <name val="Arial CE"/>
      <family val="2"/>
      <charset val="238"/>
    </font>
    <font>
      <sz val="14"/>
      <name val="Arial CE"/>
      <family val="2"/>
      <charset val="238"/>
    </font>
    <font>
      <sz val="9"/>
      <name val="Times New Roman CE"/>
      <family val="1"/>
      <charset val="238"/>
    </font>
    <font>
      <sz val="13"/>
      <color indexed="8"/>
      <name val="Arial CE"/>
      <family val="2"/>
      <charset val="238"/>
    </font>
    <font>
      <sz val="11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</fills>
  <borders count="8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thick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165" fontId="20" fillId="0" borderId="0"/>
    <xf numFmtId="0" fontId="19" fillId="0" borderId="0"/>
    <xf numFmtId="0" fontId="2" fillId="0" borderId="0"/>
  </cellStyleXfs>
  <cellXfs count="356">
    <xf numFmtId="0" fontId="0" fillId="0" borderId="0" xfId="0"/>
    <xf numFmtId="0" fontId="5" fillId="2" borderId="0" xfId="0" applyFont="1" applyFill="1" applyBorder="1" applyAlignment="1" applyProtection="1"/>
    <xf numFmtId="0" fontId="6" fillId="2" borderId="0" xfId="0" applyFont="1" applyFill="1" applyBorder="1"/>
    <xf numFmtId="0" fontId="0" fillId="2" borderId="0" xfId="0" applyFill="1"/>
    <xf numFmtId="0" fontId="7" fillId="2" borderId="0" xfId="0" applyFont="1" applyFill="1" applyBorder="1" applyAlignment="1" applyProtection="1"/>
    <xf numFmtId="0" fontId="8" fillId="2" borderId="0" xfId="0" applyFont="1" applyFill="1" applyBorder="1"/>
    <xf numFmtId="49" fontId="7" fillId="2" borderId="0" xfId="0" applyNumberFormat="1" applyFont="1" applyFill="1" applyBorder="1" applyAlignment="1" applyProtection="1"/>
    <xf numFmtId="0" fontId="9" fillId="2" borderId="0" xfId="0" applyFont="1" applyFill="1" applyBorder="1"/>
    <xf numFmtId="164" fontId="6" fillId="2" borderId="0" xfId="0" applyNumberFormat="1" applyFont="1" applyFill="1" applyBorder="1" applyProtection="1"/>
    <xf numFmtId="14" fontId="6" fillId="2" borderId="0" xfId="0" applyNumberFormat="1" applyFont="1" applyFill="1" applyBorder="1"/>
    <xf numFmtId="0" fontId="10" fillId="2" borderId="0" xfId="0" applyFont="1" applyFill="1" applyBorder="1" applyAlignment="1" applyProtection="1"/>
    <xf numFmtId="0" fontId="7" fillId="2" borderId="0" xfId="0" applyFont="1" applyFill="1" applyBorder="1"/>
    <xf numFmtId="49" fontId="10" fillId="2" borderId="0" xfId="0" applyNumberFormat="1" applyFont="1" applyFill="1" applyBorder="1" applyProtection="1"/>
    <xf numFmtId="0" fontId="6" fillId="2" borderId="0" xfId="0" applyFont="1" applyFill="1" applyBorder="1" applyAlignment="1" applyProtection="1">
      <alignment horizontal="left"/>
    </xf>
    <xf numFmtId="14" fontId="6" fillId="2" borderId="0" xfId="0" applyNumberFormat="1" applyFont="1" applyFill="1" applyBorder="1" applyAlignment="1" applyProtection="1">
      <alignment horizontal="left"/>
    </xf>
    <xf numFmtId="49" fontId="11" fillId="2" borderId="1" xfId="0" applyNumberFormat="1" applyFont="1" applyFill="1" applyBorder="1" applyAlignment="1" applyProtection="1">
      <alignment horizontal="center"/>
    </xf>
    <xf numFmtId="49" fontId="12" fillId="2" borderId="2" xfId="0" applyNumberFormat="1" applyFont="1" applyFill="1" applyBorder="1"/>
    <xf numFmtId="49" fontId="12" fillId="2" borderId="3" xfId="0" applyNumberFormat="1" applyFont="1" applyFill="1" applyBorder="1"/>
    <xf numFmtId="49" fontId="12" fillId="2" borderId="3" xfId="0" applyNumberFormat="1" applyFont="1" applyFill="1" applyBorder="1" applyAlignment="1" applyProtection="1"/>
    <xf numFmtId="49" fontId="12" fillId="2" borderId="4" xfId="0" applyNumberFormat="1" applyFont="1" applyFill="1" applyBorder="1"/>
    <xf numFmtId="49" fontId="11" fillId="2" borderId="5" xfId="0" applyNumberFormat="1" applyFont="1" applyFill="1" applyBorder="1" applyAlignment="1" applyProtection="1">
      <alignment horizontal="center"/>
    </xf>
    <xf numFmtId="49" fontId="12" fillId="2" borderId="6" xfId="0" applyNumberFormat="1" applyFont="1" applyFill="1" applyBorder="1" applyAlignment="1" applyProtection="1">
      <alignment horizontal="center"/>
    </xf>
    <xf numFmtId="49" fontId="12" fillId="2" borderId="7" xfId="0" applyNumberFormat="1" applyFont="1" applyFill="1" applyBorder="1" applyAlignment="1" applyProtection="1">
      <alignment horizontal="center"/>
    </xf>
    <xf numFmtId="49" fontId="12" fillId="2" borderId="8" xfId="0" quotePrefix="1" applyNumberFormat="1" applyFont="1" applyFill="1" applyBorder="1" applyAlignment="1" applyProtection="1">
      <alignment horizontal="center"/>
    </xf>
    <xf numFmtId="49" fontId="11" fillId="2" borderId="5" xfId="0" applyNumberFormat="1" applyFont="1" applyFill="1" applyBorder="1" applyAlignment="1">
      <alignment horizontal="center"/>
    </xf>
    <xf numFmtId="49" fontId="12" fillId="2" borderId="9" xfId="0" quotePrefix="1" applyNumberFormat="1" applyFont="1" applyFill="1" applyBorder="1" applyAlignment="1" applyProtection="1">
      <alignment horizontal="center"/>
    </xf>
    <xf numFmtId="49" fontId="12" fillId="2" borderId="10" xfId="0" quotePrefix="1" applyNumberFormat="1" applyFont="1" applyFill="1" applyBorder="1" applyAlignment="1" applyProtection="1">
      <alignment horizontal="center"/>
    </xf>
    <xf numFmtId="49" fontId="12" fillId="2" borderId="8" xfId="0" applyNumberFormat="1" applyFont="1" applyFill="1" applyBorder="1" applyAlignment="1">
      <alignment horizontal="center"/>
    </xf>
    <xf numFmtId="49" fontId="11" fillId="2" borderId="11" xfId="0" applyNumberFormat="1" applyFont="1" applyFill="1" applyBorder="1" applyAlignment="1" applyProtection="1">
      <alignment horizontal="center"/>
    </xf>
    <xf numFmtId="3" fontId="13" fillId="2" borderId="12" xfId="0" applyNumberFormat="1" applyFont="1" applyFill="1" applyBorder="1" applyProtection="1"/>
    <xf numFmtId="3" fontId="13" fillId="2" borderId="13" xfId="0" applyNumberFormat="1" applyFont="1" applyFill="1" applyBorder="1"/>
    <xf numFmtId="3" fontId="13" fillId="2" borderId="13" xfId="0" applyNumberFormat="1" applyFont="1" applyFill="1" applyBorder="1" applyProtection="1"/>
    <xf numFmtId="3" fontId="13" fillId="2" borderId="14" xfId="0" applyNumberFormat="1" applyFont="1" applyFill="1" applyBorder="1"/>
    <xf numFmtId="49" fontId="11" fillId="2" borderId="15" xfId="0" applyNumberFormat="1" applyFont="1" applyFill="1" applyBorder="1" applyAlignment="1" applyProtection="1">
      <alignment horizontal="center"/>
    </xf>
    <xf numFmtId="3" fontId="13" fillId="2" borderId="6" xfId="0" applyNumberFormat="1" applyFont="1" applyFill="1" applyBorder="1" applyProtection="1"/>
    <xf numFmtId="3" fontId="13" fillId="2" borderId="7" xfId="0" applyNumberFormat="1" applyFont="1" applyFill="1" applyBorder="1"/>
    <xf numFmtId="3" fontId="13" fillId="2" borderId="7" xfId="0" applyNumberFormat="1" applyFont="1" applyFill="1" applyBorder="1" applyProtection="1"/>
    <xf numFmtId="3" fontId="13" fillId="2" borderId="16" xfId="0" applyNumberFormat="1" applyFont="1" applyFill="1" applyBorder="1"/>
    <xf numFmtId="3" fontId="13" fillId="2" borderId="17" xfId="0" applyNumberFormat="1" applyFont="1" applyFill="1" applyBorder="1"/>
    <xf numFmtId="49" fontId="11" fillId="2" borderId="18" xfId="0" applyNumberFormat="1" applyFont="1" applyFill="1" applyBorder="1" applyAlignment="1" applyProtection="1">
      <alignment horizontal="center"/>
    </xf>
    <xf numFmtId="49" fontId="11" fillId="2" borderId="19" xfId="0" applyNumberFormat="1" applyFont="1" applyFill="1" applyBorder="1" applyAlignment="1" applyProtection="1">
      <alignment horizontal="center"/>
    </xf>
    <xf numFmtId="3" fontId="13" fillId="2" borderId="20" xfId="0" applyNumberFormat="1" applyFont="1" applyFill="1" applyBorder="1"/>
    <xf numFmtId="3" fontId="13" fillId="2" borderId="20" xfId="0" applyNumberFormat="1" applyFont="1" applyFill="1" applyBorder="1" applyProtection="1"/>
    <xf numFmtId="49" fontId="11" fillId="2" borderId="1" xfId="0" quotePrefix="1" applyNumberFormat="1" applyFont="1" applyFill="1" applyBorder="1" applyAlignment="1" applyProtection="1">
      <alignment horizontal="left"/>
    </xf>
    <xf numFmtId="3" fontId="14" fillId="2" borderId="2" xfId="0" applyNumberFormat="1" applyFont="1" applyFill="1" applyBorder="1" applyProtection="1"/>
    <xf numFmtId="3" fontId="14" fillId="2" borderId="21" xfId="0" applyNumberFormat="1" applyFont="1" applyFill="1" applyBorder="1" applyProtection="1"/>
    <xf numFmtId="3" fontId="14" fillId="2" borderId="4" xfId="0" applyNumberFormat="1" applyFont="1" applyFill="1" applyBorder="1" applyProtection="1"/>
    <xf numFmtId="49" fontId="11" fillId="2" borderId="15" xfId="0" quotePrefix="1" applyNumberFormat="1" applyFont="1" applyFill="1" applyBorder="1" applyAlignment="1" applyProtection="1">
      <alignment horizontal="left"/>
    </xf>
    <xf numFmtId="3" fontId="14" fillId="2" borderId="6" xfId="0" applyNumberFormat="1" applyFont="1" applyFill="1" applyBorder="1" applyProtection="1"/>
    <xf numFmtId="3" fontId="14" fillId="2" borderId="7" xfId="0" applyNumberFormat="1" applyFont="1" applyFill="1" applyBorder="1" applyProtection="1"/>
    <xf numFmtId="3" fontId="14" fillId="2" borderId="17" xfId="0" applyNumberFormat="1" applyFont="1" applyFill="1" applyBorder="1" applyProtection="1"/>
    <xf numFmtId="49" fontId="11" fillId="2" borderId="1" xfId="0" applyNumberFormat="1" applyFont="1" applyFill="1" applyBorder="1" applyAlignment="1" applyProtection="1"/>
    <xf numFmtId="3" fontId="14" fillId="2" borderId="22" xfId="0" applyNumberFormat="1" applyFont="1" applyFill="1" applyBorder="1" applyProtection="1"/>
    <xf numFmtId="0" fontId="15" fillId="2" borderId="3" xfId="0" applyFont="1" applyFill="1" applyBorder="1"/>
    <xf numFmtId="3" fontId="15" fillId="2" borderId="3" xfId="0" applyNumberFormat="1" applyFont="1" applyFill="1" applyBorder="1"/>
    <xf numFmtId="3" fontId="0" fillId="2" borderId="0" xfId="0" applyNumberFormat="1" applyFill="1"/>
    <xf numFmtId="0" fontId="10" fillId="2" borderId="0" xfId="0" quotePrefix="1" applyFont="1" applyFill="1" applyAlignment="1" applyProtection="1">
      <alignment horizontal="left"/>
    </xf>
    <xf numFmtId="0" fontId="6" fillId="2" borderId="0" xfId="0" applyFont="1" applyFill="1"/>
    <xf numFmtId="0" fontId="12" fillId="2" borderId="1" xfId="0" quotePrefix="1" applyFont="1" applyFill="1" applyBorder="1" applyAlignment="1" applyProtection="1">
      <alignment horizontal="left"/>
    </xf>
    <xf numFmtId="3" fontId="13" fillId="2" borderId="2" xfId="0" applyNumberFormat="1" applyFont="1" applyFill="1" applyBorder="1" applyProtection="1"/>
    <xf numFmtId="3" fontId="13" fillId="2" borderId="21" xfId="0" applyNumberFormat="1" applyFont="1" applyFill="1" applyBorder="1" applyProtection="1"/>
    <xf numFmtId="3" fontId="13" fillId="2" borderId="4" xfId="0" applyNumberFormat="1" applyFont="1" applyFill="1" applyBorder="1" applyProtection="1"/>
    <xf numFmtId="0" fontId="12" fillId="2" borderId="15" xfId="0" applyFont="1" applyFill="1" applyBorder="1" applyAlignment="1" applyProtection="1"/>
    <xf numFmtId="3" fontId="13" fillId="2" borderId="17" xfId="0" applyNumberFormat="1" applyFont="1" applyFill="1" applyBorder="1" applyProtection="1"/>
    <xf numFmtId="0" fontId="10" fillId="2" borderId="0" xfId="0" applyFont="1" applyFill="1" applyAlignment="1" applyProtection="1"/>
    <xf numFmtId="0" fontId="12" fillId="2" borderId="1" xfId="0" applyFont="1" applyFill="1" applyBorder="1" applyAlignment="1" applyProtection="1"/>
    <xf numFmtId="0" fontId="10" fillId="2" borderId="3" xfId="0" quotePrefix="1" applyFont="1" applyFill="1" applyBorder="1" applyAlignment="1" applyProtection="1">
      <alignment horizontal="left"/>
    </xf>
    <xf numFmtId="0" fontId="10" fillId="2" borderId="3" xfId="0" applyFont="1" applyFill="1" applyBorder="1"/>
    <xf numFmtId="3" fontId="10" fillId="2" borderId="23" xfId="0" applyNumberFormat="1" applyFont="1" applyFill="1" applyBorder="1" applyProtection="1"/>
    <xf numFmtId="49" fontId="12" fillId="2" borderId="24" xfId="0" applyNumberFormat="1" applyFont="1" applyFill="1" applyBorder="1" applyAlignment="1" applyProtection="1">
      <alignment horizontal="center"/>
    </xf>
    <xf numFmtId="49" fontId="12" fillId="2" borderId="10" xfId="0" applyNumberFormat="1" applyFont="1" applyFill="1" applyBorder="1" applyAlignment="1" applyProtection="1">
      <alignment horizontal="center"/>
    </xf>
    <xf numFmtId="49" fontId="12" fillId="2" borderId="25" xfId="0" applyNumberFormat="1" applyFont="1" applyFill="1" applyBorder="1" applyAlignment="1" applyProtection="1">
      <alignment horizontal="center"/>
    </xf>
    <xf numFmtId="3" fontId="13" fillId="2" borderId="26" xfId="0" applyNumberFormat="1" applyFont="1" applyFill="1" applyBorder="1" applyProtection="1"/>
    <xf numFmtId="3" fontId="13" fillId="2" borderId="27" xfId="0" applyNumberFormat="1" applyFont="1" applyFill="1" applyBorder="1" applyProtection="1"/>
    <xf numFmtId="3" fontId="13" fillId="2" borderId="28" xfId="0" applyNumberFormat="1" applyFont="1" applyFill="1" applyBorder="1" applyProtection="1"/>
    <xf numFmtId="3" fontId="13" fillId="2" borderId="29" xfId="0" applyNumberFormat="1" applyFont="1" applyFill="1" applyBorder="1" applyProtection="1"/>
    <xf numFmtId="3" fontId="13" fillId="2" borderId="30" xfId="0" applyNumberFormat="1" applyFont="1" applyFill="1" applyBorder="1" applyProtection="1"/>
    <xf numFmtId="3" fontId="14" fillId="2" borderId="31" xfId="0" applyNumberFormat="1" applyFont="1" applyFill="1" applyBorder="1" applyProtection="1"/>
    <xf numFmtId="3" fontId="14" fillId="2" borderId="3" xfId="0" applyNumberFormat="1" applyFont="1" applyFill="1" applyBorder="1" applyProtection="1"/>
    <xf numFmtId="3" fontId="14" fillId="2" borderId="28" xfId="0" applyNumberFormat="1" applyFont="1" applyFill="1" applyBorder="1" applyProtection="1"/>
    <xf numFmtId="3" fontId="14" fillId="2" borderId="29" xfId="0" applyNumberFormat="1" applyFont="1" applyFill="1" applyBorder="1" applyProtection="1"/>
    <xf numFmtId="3" fontId="14" fillId="2" borderId="32" xfId="0" applyNumberFormat="1" applyFont="1" applyFill="1" applyBorder="1" applyProtection="1"/>
    <xf numFmtId="0" fontId="6" fillId="2" borderId="0" xfId="0" applyFont="1" applyFill="1" applyAlignment="1" applyProtection="1">
      <alignment horizontal="left"/>
    </xf>
    <xf numFmtId="3" fontId="13" fillId="2" borderId="33" xfId="0" applyNumberFormat="1" applyFont="1" applyFill="1" applyBorder="1" applyProtection="1"/>
    <xf numFmtId="3" fontId="13" fillId="2" borderId="34" xfId="0" applyNumberFormat="1" applyFont="1" applyFill="1" applyBorder="1" applyProtection="1"/>
    <xf numFmtId="0" fontId="0" fillId="2" borderId="3" xfId="0" applyFill="1" applyBorder="1"/>
    <xf numFmtId="49" fontId="11" fillId="2" borderId="35" xfId="0" applyNumberFormat="1" applyFont="1" applyFill="1" applyBorder="1" applyAlignment="1" applyProtection="1">
      <alignment horizontal="center"/>
    </xf>
    <xf numFmtId="3" fontId="13" fillId="2" borderId="36" xfId="0" applyNumberFormat="1" applyFont="1" applyFill="1" applyBorder="1" applyProtection="1"/>
    <xf numFmtId="3" fontId="13" fillId="2" borderId="37" xfId="0" applyNumberFormat="1" applyFont="1" applyFill="1" applyBorder="1" applyProtection="1"/>
    <xf numFmtId="49" fontId="11" fillId="2" borderId="38" xfId="0" applyNumberFormat="1" applyFont="1" applyFill="1" applyBorder="1" applyAlignment="1" applyProtection="1">
      <alignment horizontal="center"/>
    </xf>
    <xf numFmtId="3" fontId="13" fillId="2" borderId="39" xfId="0" applyNumberFormat="1" applyFont="1" applyFill="1" applyBorder="1" applyProtection="1"/>
    <xf numFmtId="3" fontId="13" fillId="2" borderId="40" xfId="0" applyNumberFormat="1" applyFont="1" applyFill="1" applyBorder="1"/>
    <xf numFmtId="3" fontId="13" fillId="2" borderId="40" xfId="0" applyNumberFormat="1" applyFont="1" applyFill="1" applyBorder="1" applyProtection="1"/>
    <xf numFmtId="3" fontId="13" fillId="2" borderId="41" xfId="0" applyNumberFormat="1" applyFont="1" applyFill="1" applyBorder="1" applyProtection="1"/>
    <xf numFmtId="3" fontId="13" fillId="2" borderId="42" xfId="0" applyNumberFormat="1" applyFont="1" applyFill="1" applyBorder="1" applyProtection="1"/>
    <xf numFmtId="3" fontId="13" fillId="2" borderId="9" xfId="0" applyNumberFormat="1" applyFont="1" applyFill="1" applyBorder="1" applyProtection="1"/>
    <xf numFmtId="3" fontId="13" fillId="2" borderId="10" xfId="0" applyNumberFormat="1" applyFont="1" applyFill="1" applyBorder="1"/>
    <xf numFmtId="3" fontId="13" fillId="2" borderId="10" xfId="0" applyNumberFormat="1" applyFont="1" applyFill="1" applyBorder="1" applyProtection="1"/>
    <xf numFmtId="3" fontId="13" fillId="2" borderId="43" xfId="0" applyNumberFormat="1" applyFont="1" applyFill="1" applyBorder="1" applyProtection="1"/>
    <xf numFmtId="3" fontId="13" fillId="2" borderId="0" xfId="0" applyNumberFormat="1" applyFont="1" applyFill="1" applyBorder="1" applyProtection="1"/>
    <xf numFmtId="49" fontId="11" fillId="2" borderId="44" xfId="0" applyNumberFormat="1" applyFont="1" applyFill="1" applyBorder="1" applyAlignment="1" applyProtection="1">
      <alignment horizontal="center"/>
    </xf>
    <xf numFmtId="0" fontId="5" fillId="2" borderId="0" xfId="0" applyFont="1" applyFill="1"/>
    <xf numFmtId="0" fontId="7" fillId="2" borderId="0" xfId="0" applyFont="1" applyFill="1"/>
    <xf numFmtId="0" fontId="8" fillId="2" borderId="0" xfId="0" applyFont="1" applyFill="1"/>
    <xf numFmtId="49" fontId="7" fillId="2" borderId="0" xfId="0" applyNumberFormat="1" applyFont="1" applyFill="1"/>
    <xf numFmtId="0" fontId="6" fillId="2" borderId="0" xfId="0" applyFont="1" applyFill="1" applyAlignment="1">
      <alignment horizontal="left"/>
    </xf>
    <xf numFmtId="164" fontId="6" fillId="2" borderId="0" xfId="0" applyNumberFormat="1" applyFont="1" applyFill="1"/>
    <xf numFmtId="0" fontId="10" fillId="2" borderId="0" xfId="0" applyFont="1" applyFill="1"/>
    <xf numFmtId="14" fontId="6" fillId="2" borderId="0" xfId="0" applyNumberFormat="1" applyFont="1" applyFill="1" applyAlignment="1">
      <alignment horizontal="left"/>
    </xf>
    <xf numFmtId="14" fontId="6" fillId="2" borderId="0" xfId="0" applyNumberFormat="1" applyFont="1" applyFill="1"/>
    <xf numFmtId="49" fontId="12" fillId="2" borderId="8" xfId="0" quotePrefix="1" applyNumberFormat="1" applyFont="1" applyFill="1" applyBorder="1" applyAlignment="1">
      <alignment horizontal="center"/>
    </xf>
    <xf numFmtId="49" fontId="11" fillId="2" borderId="11" xfId="0" applyNumberFormat="1" applyFont="1" applyFill="1" applyBorder="1" applyAlignment="1">
      <alignment horizontal="center"/>
    </xf>
    <xf numFmtId="3" fontId="13" fillId="2" borderId="12" xfId="0" applyNumberFormat="1" applyFont="1" applyFill="1" applyBorder="1"/>
    <xf numFmtId="3" fontId="13" fillId="0" borderId="13" xfId="0" applyNumberFormat="1" applyFont="1" applyBorder="1"/>
    <xf numFmtId="49" fontId="11" fillId="2" borderId="15" xfId="0" applyNumberFormat="1" applyFont="1" applyFill="1" applyBorder="1" applyAlignment="1">
      <alignment horizontal="center"/>
    </xf>
    <xf numFmtId="3" fontId="13" fillId="2" borderId="6" xfId="0" applyNumberFormat="1" applyFont="1" applyFill="1" applyBorder="1"/>
    <xf numFmtId="3" fontId="13" fillId="0" borderId="7" xfId="0" applyNumberFormat="1" applyFont="1" applyBorder="1"/>
    <xf numFmtId="49" fontId="11" fillId="2" borderId="18" xfId="0" applyNumberFormat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35" xfId="0" applyFont="1" applyFill="1" applyBorder="1" applyAlignment="1">
      <alignment horizontal="center"/>
    </xf>
    <xf numFmtId="3" fontId="13" fillId="2" borderId="37" xfId="0" applyNumberFormat="1" applyFont="1" applyFill="1" applyBorder="1"/>
    <xf numFmtId="3" fontId="13" fillId="0" borderId="20" xfId="0" applyNumberFormat="1" applyFont="1" applyBorder="1"/>
    <xf numFmtId="49" fontId="11" fillId="2" borderId="1" xfId="0" quotePrefix="1" applyNumberFormat="1" applyFont="1" applyFill="1" applyBorder="1" applyAlignment="1">
      <alignment horizontal="left"/>
    </xf>
    <xf numFmtId="3" fontId="14" fillId="2" borderId="2" xfId="0" applyNumberFormat="1" applyFont="1" applyFill="1" applyBorder="1"/>
    <xf numFmtId="3" fontId="14" fillId="2" borderId="21" xfId="0" applyNumberFormat="1" applyFont="1" applyFill="1" applyBorder="1"/>
    <xf numFmtId="3" fontId="14" fillId="0" borderId="21" xfId="0" applyNumberFormat="1" applyFont="1" applyBorder="1"/>
    <xf numFmtId="3" fontId="14" fillId="2" borderId="4" xfId="0" applyNumberFormat="1" applyFont="1" applyFill="1" applyBorder="1"/>
    <xf numFmtId="49" fontId="11" fillId="2" borderId="15" xfId="0" quotePrefix="1" applyNumberFormat="1" applyFont="1" applyFill="1" applyBorder="1" applyAlignment="1">
      <alignment horizontal="left"/>
    </xf>
    <xf numFmtId="3" fontId="14" fillId="2" borderId="6" xfId="0" applyNumberFormat="1" applyFont="1" applyFill="1" applyBorder="1"/>
    <xf numFmtId="3" fontId="14" fillId="2" borderId="7" xfId="0" applyNumberFormat="1" applyFont="1" applyFill="1" applyBorder="1"/>
    <xf numFmtId="3" fontId="14" fillId="0" borderId="7" xfId="0" applyNumberFormat="1" applyFont="1" applyBorder="1"/>
    <xf numFmtId="3" fontId="14" fillId="2" borderId="17" xfId="0" applyNumberFormat="1" applyFont="1" applyFill="1" applyBorder="1"/>
    <xf numFmtId="49" fontId="11" fillId="2" borderId="1" xfId="0" applyNumberFormat="1" applyFont="1" applyFill="1" applyBorder="1"/>
    <xf numFmtId="3" fontId="14" fillId="2" borderId="22" xfId="0" applyNumberFormat="1" applyFont="1" applyFill="1" applyBorder="1"/>
    <xf numFmtId="0" fontId="10" fillId="2" borderId="0" xfId="0" quotePrefix="1" applyFont="1" applyFill="1" applyAlignment="1">
      <alignment horizontal="left"/>
    </xf>
    <xf numFmtId="0" fontId="12" fillId="2" borderId="1" xfId="0" quotePrefix="1" applyFont="1" applyFill="1" applyBorder="1" applyAlignment="1">
      <alignment horizontal="left"/>
    </xf>
    <xf numFmtId="3" fontId="13" fillId="0" borderId="2" xfId="0" applyNumberFormat="1" applyFont="1" applyBorder="1"/>
    <xf numFmtId="3" fontId="13" fillId="2" borderId="21" xfId="0" applyNumberFormat="1" applyFont="1" applyFill="1" applyBorder="1"/>
    <xf numFmtId="3" fontId="13" fillId="0" borderId="21" xfId="0" applyNumberFormat="1" applyFont="1" applyBorder="1"/>
    <xf numFmtId="3" fontId="13" fillId="2" borderId="4" xfId="0" applyNumberFormat="1" applyFont="1" applyFill="1" applyBorder="1"/>
    <xf numFmtId="0" fontId="12" fillId="2" borderId="15" xfId="0" applyFont="1" applyFill="1" applyBorder="1"/>
    <xf numFmtId="0" fontId="12" fillId="2" borderId="1" xfId="0" applyFont="1" applyFill="1" applyBorder="1"/>
    <xf numFmtId="3" fontId="13" fillId="2" borderId="2" xfId="0" applyNumberFormat="1" applyFont="1" applyFill="1" applyBorder="1"/>
    <xf numFmtId="0" fontId="10" fillId="2" borderId="3" xfId="0" quotePrefix="1" applyFont="1" applyFill="1" applyBorder="1" applyAlignment="1">
      <alignment horizontal="left"/>
    </xf>
    <xf numFmtId="3" fontId="10" fillId="2" borderId="23" xfId="0" applyNumberFormat="1" applyFont="1" applyFill="1" applyBorder="1"/>
    <xf numFmtId="49" fontId="12" fillId="0" borderId="6" xfId="0" applyNumberFormat="1" applyFont="1" applyFill="1" applyBorder="1" applyAlignment="1">
      <alignment horizontal="center"/>
    </xf>
    <xf numFmtId="49" fontId="12" fillId="0" borderId="7" xfId="0" applyNumberFormat="1" applyFont="1" applyFill="1" applyBorder="1" applyAlignment="1">
      <alignment horizontal="center"/>
    </xf>
    <xf numFmtId="49" fontId="12" fillId="0" borderId="9" xfId="0" quotePrefix="1" applyNumberFormat="1" applyFont="1" applyFill="1" applyBorder="1" applyAlignment="1">
      <alignment horizontal="center"/>
    </xf>
    <xf numFmtId="49" fontId="12" fillId="0" borderId="10" xfId="0" quotePrefix="1" applyNumberFormat="1" applyFont="1" applyFill="1" applyBorder="1" applyAlignment="1">
      <alignment horizontal="center"/>
    </xf>
    <xf numFmtId="0" fontId="17" fillId="0" borderId="0" xfId="2" applyFont="1"/>
    <xf numFmtId="0" fontId="3" fillId="0" borderId="0" xfId="2"/>
    <xf numFmtId="0" fontId="16" fillId="0" borderId="0" xfId="2" applyFont="1"/>
    <xf numFmtId="0" fontId="18" fillId="0" borderId="45" xfId="2" applyFont="1" applyBorder="1" applyAlignment="1">
      <alignment horizontal="center" vertical="center"/>
    </xf>
    <xf numFmtId="0" fontId="18" fillId="0" borderId="46" xfId="2" applyFont="1" applyBorder="1" applyAlignment="1">
      <alignment horizontal="center" vertical="center"/>
    </xf>
    <xf numFmtId="0" fontId="18" fillId="0" borderId="47" xfId="2" applyFont="1" applyBorder="1" applyAlignment="1">
      <alignment horizontal="center" vertical="center"/>
    </xf>
    <xf numFmtId="0" fontId="16" fillId="0" borderId="48" xfId="2" applyFont="1" applyBorder="1" applyAlignment="1">
      <alignment horizontal="center" vertical="center"/>
    </xf>
    <xf numFmtId="0" fontId="16" fillId="0" borderId="49" xfId="2" applyFont="1" applyBorder="1" applyAlignment="1">
      <alignment horizontal="center" vertical="center"/>
    </xf>
    <xf numFmtId="0" fontId="3" fillId="0" borderId="50" xfId="2" applyBorder="1"/>
    <xf numFmtId="0" fontId="16" fillId="0" borderId="51" xfId="2" applyFont="1" applyBorder="1" applyAlignment="1">
      <alignment horizontal="center" vertical="center"/>
    </xf>
    <xf numFmtId="0" fontId="16" fillId="0" borderId="41" xfId="2" applyFont="1" applyBorder="1" applyAlignment="1">
      <alignment horizontal="center" vertical="center"/>
    </xf>
    <xf numFmtId="0" fontId="3" fillId="0" borderId="52" xfId="2" applyBorder="1"/>
    <xf numFmtId="3" fontId="16" fillId="0" borderId="51" xfId="2" applyNumberFormat="1" applyFont="1" applyBorder="1" applyAlignment="1">
      <alignment horizontal="center" vertical="center"/>
    </xf>
    <xf numFmtId="0" fontId="3" fillId="0" borderId="52" xfId="2" applyBorder="1" applyAlignment="1">
      <alignment wrapText="1"/>
    </xf>
    <xf numFmtId="0" fontId="16" fillId="0" borderId="53" xfId="2" applyFont="1" applyBorder="1" applyAlignment="1">
      <alignment horizontal="center" vertical="center"/>
    </xf>
    <xf numFmtId="0" fontId="16" fillId="0" borderId="54" xfId="2" applyFont="1" applyBorder="1" applyAlignment="1">
      <alignment horizontal="center" vertical="center"/>
    </xf>
    <xf numFmtId="0" fontId="3" fillId="0" borderId="55" xfId="2" applyBorder="1" applyAlignment="1">
      <alignment wrapText="1"/>
    </xf>
    <xf numFmtId="165" fontId="21" fillId="0" borderId="0" xfId="3" applyFont="1"/>
    <xf numFmtId="165" fontId="22" fillId="0" borderId="0" xfId="3" applyFont="1" applyAlignment="1">
      <alignment horizontal="centerContinuous"/>
    </xf>
    <xf numFmtId="165" fontId="22" fillId="0" borderId="0" xfId="3" applyFont="1" applyAlignment="1">
      <alignment horizontal="center" vertical="center" wrapText="1"/>
    </xf>
    <xf numFmtId="165" fontId="23" fillId="0" borderId="0" xfId="3" applyFont="1" applyAlignment="1">
      <alignment horizontal="center" vertical="center" wrapText="1"/>
    </xf>
    <xf numFmtId="165" fontId="24" fillId="0" borderId="0" xfId="3" applyFont="1"/>
    <xf numFmtId="165" fontId="25" fillId="0" borderId="59" xfId="3" applyFont="1" applyBorder="1" applyAlignment="1">
      <alignment horizontal="center"/>
    </xf>
    <xf numFmtId="165" fontId="25" fillId="0" borderId="60" xfId="3" applyFont="1" applyBorder="1" applyAlignment="1">
      <alignment horizontal="center"/>
    </xf>
    <xf numFmtId="165" fontId="25" fillId="0" borderId="61" xfId="3" applyFont="1" applyBorder="1" applyAlignment="1">
      <alignment horizontal="centerContinuous"/>
    </xf>
    <xf numFmtId="165" fontId="25" fillId="0" borderId="62" xfId="3" applyFont="1" applyBorder="1" applyAlignment="1">
      <alignment horizontal="centerContinuous"/>
    </xf>
    <xf numFmtId="165" fontId="25" fillId="0" borderId="63" xfId="3" applyFont="1" applyBorder="1" applyAlignment="1">
      <alignment horizontal="centerContinuous"/>
    </xf>
    <xf numFmtId="165" fontId="25" fillId="0" borderId="64" xfId="3" applyFont="1" applyBorder="1" applyAlignment="1">
      <alignment horizontal="center"/>
    </xf>
    <xf numFmtId="165" fontId="25" fillId="0" borderId="43" xfId="3" applyFont="1" applyBorder="1" applyAlignment="1">
      <alignment horizontal="center"/>
    </xf>
    <xf numFmtId="165" fontId="25" fillId="0" borderId="43" xfId="3" applyFont="1" applyBorder="1" applyAlignment="1">
      <alignment horizontal="center" wrapText="1"/>
    </xf>
    <xf numFmtId="165" fontId="25" fillId="0" borderId="40" xfId="3" applyFont="1" applyBorder="1" applyAlignment="1">
      <alignment horizontal="centerContinuous"/>
    </xf>
    <xf numFmtId="165" fontId="25" fillId="0" borderId="65" xfId="3" applyFont="1" applyBorder="1" applyAlignment="1">
      <alignment horizontal="centerContinuous"/>
    </xf>
    <xf numFmtId="165" fontId="25" fillId="0" borderId="28" xfId="3" applyFont="1" applyBorder="1" applyAlignment="1">
      <alignment horizontal="center"/>
    </xf>
    <xf numFmtId="165" fontId="25" fillId="0" borderId="66" xfId="3" applyFont="1" applyBorder="1" applyAlignment="1">
      <alignment horizontal="center"/>
    </xf>
    <xf numFmtId="165" fontId="25" fillId="0" borderId="43" xfId="3" applyFont="1" applyBorder="1"/>
    <xf numFmtId="165" fontId="25" fillId="0" borderId="67" xfId="3" applyFont="1" applyBorder="1" applyAlignment="1">
      <alignment horizontal="center"/>
    </xf>
    <xf numFmtId="165" fontId="25" fillId="0" borderId="68" xfId="3" applyFont="1" applyBorder="1" applyAlignment="1">
      <alignment horizontal="center"/>
    </xf>
    <xf numFmtId="165" fontId="25" fillId="0" borderId="69" xfId="3" applyFont="1" applyBorder="1" applyAlignment="1">
      <alignment horizontal="center"/>
    </xf>
    <xf numFmtId="165" fontId="20" fillId="0" borderId="0" xfId="3"/>
    <xf numFmtId="165" fontId="26" fillId="3" borderId="51" xfId="3" applyFont="1" applyFill="1" applyBorder="1" applyAlignment="1">
      <alignment horizontal="center"/>
    </xf>
    <xf numFmtId="165" fontId="27" fillId="3" borderId="40" xfId="3" applyFont="1" applyFill="1" applyBorder="1" applyAlignment="1">
      <alignment horizontal="center" vertical="center" wrapText="1"/>
    </xf>
    <xf numFmtId="165" fontId="28" fillId="3" borderId="48" xfId="3" applyFont="1" applyFill="1" applyBorder="1"/>
    <xf numFmtId="165" fontId="28" fillId="3" borderId="70" xfId="3" applyFont="1" applyFill="1" applyBorder="1"/>
    <xf numFmtId="166" fontId="28" fillId="3" borderId="70" xfId="3" applyNumberFormat="1" applyFont="1" applyFill="1" applyBorder="1"/>
    <xf numFmtId="167" fontId="28" fillId="3" borderId="70" xfId="3" applyNumberFormat="1" applyFont="1" applyFill="1" applyBorder="1"/>
    <xf numFmtId="168" fontId="28" fillId="3" borderId="70" xfId="3" applyNumberFormat="1" applyFont="1" applyFill="1" applyBorder="1"/>
    <xf numFmtId="169" fontId="28" fillId="3" borderId="70" xfId="3" applyNumberFormat="1" applyFont="1" applyFill="1" applyBorder="1"/>
    <xf numFmtId="169" fontId="28" fillId="3" borderId="71" xfId="3" applyNumberFormat="1" applyFont="1" applyFill="1" applyBorder="1"/>
    <xf numFmtId="165" fontId="26" fillId="0" borderId="51" xfId="3" applyFont="1" applyBorder="1" applyAlignment="1">
      <alignment horizontal="center"/>
    </xf>
    <xf numFmtId="165" fontId="27" fillId="0" borderId="40" xfId="3" applyFont="1" applyBorder="1" applyAlignment="1">
      <alignment horizontal="center" vertical="center" wrapText="1"/>
    </xf>
    <xf numFmtId="165" fontId="28" fillId="0" borderId="51" xfId="3" applyFont="1" applyBorder="1"/>
    <xf numFmtId="165" fontId="28" fillId="0" borderId="41" xfId="3" applyFont="1" applyBorder="1"/>
    <xf numFmtId="166" fontId="28" fillId="0" borderId="41" xfId="3" applyNumberFormat="1" applyFont="1" applyBorder="1"/>
    <xf numFmtId="167" fontId="28" fillId="0" borderId="41" xfId="3" applyNumberFormat="1" applyFont="1" applyBorder="1"/>
    <xf numFmtId="168" fontId="28" fillId="0" borderId="41" xfId="3" applyNumberFormat="1" applyFont="1" applyBorder="1"/>
    <xf numFmtId="169" fontId="28" fillId="0" borderId="41" xfId="3" applyNumberFormat="1" applyFont="1" applyBorder="1"/>
    <xf numFmtId="169" fontId="28" fillId="0" borderId="52" xfId="3" applyNumberFormat="1" applyFont="1" applyBorder="1"/>
    <xf numFmtId="165" fontId="28" fillId="3" borderId="51" xfId="3" applyFont="1" applyFill="1" applyBorder="1"/>
    <xf numFmtId="165" fontId="28" fillId="3" borderId="41" xfId="3" applyFont="1" applyFill="1" applyBorder="1"/>
    <xf numFmtId="166" fontId="28" fillId="3" borderId="41" xfId="3" applyNumberFormat="1" applyFont="1" applyFill="1" applyBorder="1"/>
    <xf numFmtId="167" fontId="28" fillId="3" borderId="41" xfId="3" applyNumberFormat="1" applyFont="1" applyFill="1" applyBorder="1"/>
    <xf numFmtId="168" fontId="28" fillId="3" borderId="41" xfId="3" applyNumberFormat="1" applyFont="1" applyFill="1" applyBorder="1"/>
    <xf numFmtId="169" fontId="28" fillId="3" borderId="41" xfId="3" applyNumberFormat="1" applyFont="1" applyFill="1" applyBorder="1"/>
    <xf numFmtId="169" fontId="28" fillId="3" borderId="52" xfId="3" applyNumberFormat="1" applyFont="1" applyFill="1" applyBorder="1"/>
    <xf numFmtId="165" fontId="26" fillId="4" borderId="72" xfId="3" applyFont="1" applyFill="1" applyBorder="1" applyAlignment="1">
      <alignment horizontal="center"/>
    </xf>
    <xf numFmtId="165" fontId="27" fillId="4" borderId="73" xfId="3" applyFont="1" applyFill="1" applyBorder="1" applyAlignment="1">
      <alignment horizontal="center" vertical="center" wrapText="1"/>
    </xf>
    <xf numFmtId="165" fontId="28" fillId="4" borderId="74" xfId="3" applyFont="1" applyFill="1" applyBorder="1"/>
    <xf numFmtId="165" fontId="28" fillId="4" borderId="67" xfId="3" applyFont="1" applyFill="1" applyBorder="1"/>
    <xf numFmtId="166" fontId="28" fillId="4" borderId="67" xfId="3" applyNumberFormat="1" applyFont="1" applyFill="1" applyBorder="1"/>
    <xf numFmtId="167" fontId="28" fillId="4" borderId="67" xfId="3" applyNumberFormat="1" applyFont="1" applyFill="1" applyBorder="1"/>
    <xf numFmtId="168" fontId="28" fillId="4" borderId="67" xfId="3" applyNumberFormat="1" applyFont="1" applyFill="1" applyBorder="1"/>
    <xf numFmtId="169" fontId="28" fillId="4" borderId="67" xfId="3" applyNumberFormat="1" applyFont="1" applyFill="1" applyBorder="1"/>
    <xf numFmtId="169" fontId="28" fillId="4" borderId="75" xfId="3" applyNumberFormat="1" applyFont="1" applyFill="1" applyBorder="1"/>
    <xf numFmtId="165" fontId="21" fillId="4" borderId="0" xfId="3" applyFont="1" applyFill="1"/>
    <xf numFmtId="165" fontId="25" fillId="0" borderId="76" xfId="3" applyFont="1" applyBorder="1" applyAlignment="1">
      <alignment horizontal="centerContinuous"/>
    </xf>
    <xf numFmtId="165" fontId="29" fillId="0" borderId="63" xfId="3" applyFont="1" applyBorder="1" applyAlignment="1">
      <alignment horizontal="centerContinuous"/>
    </xf>
    <xf numFmtId="165" fontId="28" fillId="0" borderId="77" xfId="3" applyFont="1" applyBorder="1"/>
    <xf numFmtId="166" fontId="28" fillId="0" borderId="49" xfId="3" applyNumberFormat="1" applyFont="1" applyBorder="1"/>
    <xf numFmtId="167" fontId="28" fillId="0" borderId="49" xfId="3" applyNumberFormat="1" applyFont="1" applyBorder="1"/>
    <xf numFmtId="168" fontId="28" fillId="0" borderId="49" xfId="3" applyNumberFormat="1" applyFont="1" applyBorder="1"/>
    <xf numFmtId="169" fontId="28" fillId="0" borderId="49" xfId="3" applyNumberFormat="1" applyFont="1" applyBorder="1"/>
    <xf numFmtId="169" fontId="28" fillId="0" borderId="50" xfId="3" applyNumberFormat="1" applyFont="1" applyBorder="1"/>
    <xf numFmtId="165" fontId="30" fillId="3" borderId="78" xfId="3" applyFont="1" applyFill="1" applyBorder="1" applyAlignment="1">
      <alignment horizontal="centerContinuous"/>
    </xf>
    <xf numFmtId="165" fontId="10" fillId="3" borderId="79" xfId="3" applyFont="1" applyFill="1" applyBorder="1" applyAlignment="1">
      <alignment horizontal="centerContinuous"/>
    </xf>
    <xf numFmtId="165" fontId="28" fillId="3" borderId="80" xfId="3" applyFont="1" applyFill="1" applyBorder="1"/>
    <xf numFmtId="166" fontId="28" fillId="3" borderId="54" xfId="3" applyNumberFormat="1" applyFont="1" applyFill="1" applyBorder="1"/>
    <xf numFmtId="167" fontId="28" fillId="3" borderId="54" xfId="3" applyNumberFormat="1" applyFont="1" applyFill="1" applyBorder="1"/>
    <xf numFmtId="168" fontId="28" fillId="3" borderId="54" xfId="3" applyNumberFormat="1" applyFont="1" applyFill="1" applyBorder="1"/>
    <xf numFmtId="169" fontId="28" fillId="3" borderId="54" xfId="3" applyNumberFormat="1" applyFont="1" applyFill="1" applyBorder="1"/>
    <xf numFmtId="169" fontId="28" fillId="3" borderId="55" xfId="3" applyNumberFormat="1" applyFont="1" applyFill="1" applyBorder="1"/>
    <xf numFmtId="165" fontId="31" fillId="0" borderId="81" xfId="3" applyFont="1" applyBorder="1" applyAlignment="1">
      <alignment horizontal="left"/>
    </xf>
    <xf numFmtId="165" fontId="20" fillId="0" borderId="81" xfId="3" applyBorder="1" applyAlignment="1">
      <alignment horizontal="left"/>
    </xf>
    <xf numFmtId="165" fontId="32" fillId="0" borderId="0" xfId="3" applyFont="1"/>
    <xf numFmtId="165" fontId="33" fillId="0" borderId="0" xfId="3" applyFont="1" applyAlignment="1">
      <alignment horizontal="right"/>
    </xf>
    <xf numFmtId="165" fontId="34" fillId="0" borderId="0" xfId="3" applyFont="1"/>
    <xf numFmtId="165" fontId="35" fillId="0" borderId="0" xfId="3" applyFont="1"/>
    <xf numFmtId="170" fontId="36" fillId="0" borderId="0" xfId="3" applyNumberFormat="1" applyFont="1"/>
    <xf numFmtId="165" fontId="37" fillId="0" borderId="0" xfId="3" applyFont="1"/>
    <xf numFmtId="165" fontId="26" fillId="0" borderId="53" xfId="3" applyFont="1" applyBorder="1" applyAlignment="1">
      <alignment horizontal="center"/>
    </xf>
    <xf numFmtId="165" fontId="27" fillId="0" borderId="82" xfId="3" applyFont="1" applyBorder="1" applyAlignment="1">
      <alignment horizontal="center" vertical="center" wrapText="1"/>
    </xf>
    <xf numFmtId="165" fontId="28" fillId="0" borderId="53" xfId="3" applyFont="1" applyBorder="1"/>
    <xf numFmtId="165" fontId="28" fillId="0" borderId="54" xfId="3" applyFont="1" applyBorder="1"/>
    <xf numFmtId="166" fontId="28" fillId="0" borderId="54" xfId="3" applyNumberFormat="1" applyFont="1" applyBorder="1"/>
    <xf numFmtId="167" fontId="28" fillId="0" borderId="54" xfId="3" applyNumberFormat="1" applyFont="1" applyBorder="1"/>
    <xf numFmtId="168" fontId="28" fillId="0" borderId="54" xfId="3" applyNumberFormat="1" applyFont="1" applyBorder="1"/>
    <xf numFmtId="169" fontId="28" fillId="0" borderId="54" xfId="3" applyNumberFormat="1" applyFont="1" applyBorder="1"/>
    <xf numFmtId="169" fontId="28" fillId="0" borderId="55" xfId="3" applyNumberFormat="1" applyFont="1" applyBorder="1"/>
    <xf numFmtId="165" fontId="25" fillId="3" borderId="76" xfId="3" applyFont="1" applyFill="1" applyBorder="1" applyAlignment="1">
      <alignment horizontal="centerContinuous"/>
    </xf>
    <xf numFmtId="165" fontId="29" fillId="3" borderId="63" xfId="3" applyFont="1" applyFill="1" applyBorder="1" applyAlignment="1">
      <alignment horizontal="centerContinuous"/>
    </xf>
    <xf numFmtId="165" fontId="28" fillId="3" borderId="77" xfId="3" applyFont="1" applyFill="1" applyBorder="1"/>
    <xf numFmtId="166" fontId="28" fillId="3" borderId="49" xfId="3" applyNumberFormat="1" applyFont="1" applyFill="1" applyBorder="1"/>
    <xf numFmtId="167" fontId="28" fillId="3" borderId="49" xfId="3" applyNumberFormat="1" applyFont="1" applyFill="1" applyBorder="1"/>
    <xf numFmtId="168" fontId="28" fillId="3" borderId="49" xfId="3" applyNumberFormat="1" applyFont="1" applyFill="1" applyBorder="1"/>
    <xf numFmtId="169" fontId="28" fillId="3" borderId="49" xfId="3" applyNumberFormat="1" applyFont="1" applyFill="1" applyBorder="1"/>
    <xf numFmtId="169" fontId="28" fillId="3" borderId="50" xfId="3" applyNumberFormat="1" applyFont="1" applyFill="1" applyBorder="1"/>
    <xf numFmtId="165" fontId="21" fillId="3" borderId="0" xfId="3" applyFont="1" applyFill="1"/>
    <xf numFmtId="165" fontId="30" fillId="0" borderId="78" xfId="3" applyFont="1" applyBorder="1" applyAlignment="1">
      <alignment horizontal="centerContinuous"/>
    </xf>
    <xf numFmtId="165" fontId="10" fillId="0" borderId="79" xfId="3" applyFont="1" applyBorder="1" applyAlignment="1">
      <alignment horizontal="centerContinuous"/>
    </xf>
    <xf numFmtId="165" fontId="28" fillId="0" borderId="80" xfId="3" applyFont="1" applyBorder="1"/>
    <xf numFmtId="165" fontId="26" fillId="3" borderId="72" xfId="3" applyFont="1" applyFill="1" applyBorder="1" applyAlignment="1">
      <alignment horizontal="center"/>
    </xf>
    <xf numFmtId="165" fontId="27" fillId="3" borderId="73" xfId="3" applyFont="1" applyFill="1" applyBorder="1" applyAlignment="1">
      <alignment horizontal="center" vertical="center" wrapText="1"/>
    </xf>
    <xf numFmtId="165" fontId="28" fillId="3" borderId="74" xfId="3" applyFont="1" applyFill="1" applyBorder="1"/>
    <xf numFmtId="165" fontId="28" fillId="3" borderId="67" xfId="3" applyFont="1" applyFill="1" applyBorder="1"/>
    <xf numFmtId="166" fontId="28" fillId="3" borderId="67" xfId="3" applyNumberFormat="1" applyFont="1" applyFill="1" applyBorder="1"/>
    <xf numFmtId="167" fontId="28" fillId="3" borderId="67" xfId="3" applyNumberFormat="1" applyFont="1" applyFill="1" applyBorder="1"/>
    <xf numFmtId="168" fontId="28" fillId="3" borderId="67" xfId="3" applyNumberFormat="1" applyFont="1" applyFill="1" applyBorder="1"/>
    <xf numFmtId="169" fontId="28" fillId="3" borderId="67" xfId="3" applyNumberFormat="1" applyFont="1" applyFill="1" applyBorder="1"/>
    <xf numFmtId="169" fontId="28" fillId="3" borderId="75" xfId="3" applyNumberFormat="1" applyFont="1" applyFill="1" applyBorder="1"/>
    <xf numFmtId="165" fontId="28" fillId="0" borderId="48" xfId="3" applyFont="1" applyBorder="1"/>
    <xf numFmtId="165" fontId="28" fillId="0" borderId="70" xfId="3" applyFont="1" applyBorder="1"/>
    <xf numFmtId="166" fontId="28" fillId="0" borderId="70" xfId="3" applyNumberFormat="1" applyFont="1" applyBorder="1"/>
    <xf numFmtId="167" fontId="28" fillId="0" borderId="70" xfId="3" applyNumberFormat="1" applyFont="1" applyBorder="1"/>
    <xf numFmtId="168" fontId="28" fillId="0" borderId="70" xfId="3" applyNumberFormat="1" applyFont="1" applyBorder="1"/>
    <xf numFmtId="169" fontId="28" fillId="0" borderId="70" xfId="3" applyNumberFormat="1" applyFont="1" applyBorder="1"/>
    <xf numFmtId="169" fontId="28" fillId="0" borderId="71" xfId="3" applyNumberFormat="1" applyFont="1" applyBorder="1"/>
    <xf numFmtId="165" fontId="26" fillId="0" borderId="72" xfId="3" applyFont="1" applyBorder="1" applyAlignment="1">
      <alignment horizontal="center"/>
    </xf>
    <xf numFmtId="165" fontId="28" fillId="0" borderId="74" xfId="3" applyFont="1" applyBorder="1"/>
    <xf numFmtId="165" fontId="28" fillId="0" borderId="67" xfId="3" applyFont="1" applyBorder="1"/>
    <xf numFmtId="166" fontId="28" fillId="0" borderId="67" xfId="3" applyNumberFormat="1" applyFont="1" applyBorder="1"/>
    <xf numFmtId="165" fontId="27" fillId="0" borderId="73" xfId="3" applyFont="1" applyBorder="1" applyAlignment="1">
      <alignment horizontal="center" vertical="center" wrapText="1"/>
    </xf>
    <xf numFmtId="167" fontId="28" fillId="0" borderId="67" xfId="3" applyNumberFormat="1" applyFont="1" applyBorder="1"/>
    <xf numFmtId="168" fontId="28" fillId="0" borderId="67" xfId="3" applyNumberFormat="1" applyFont="1" applyBorder="1"/>
    <xf numFmtId="169" fontId="28" fillId="0" borderId="67" xfId="3" applyNumberFormat="1" applyFont="1" applyBorder="1"/>
    <xf numFmtId="169" fontId="28" fillId="0" borderId="75" xfId="3" applyNumberFormat="1" applyFont="1" applyBorder="1"/>
    <xf numFmtId="165" fontId="28" fillId="0" borderId="49" xfId="3" applyFont="1" applyBorder="1"/>
    <xf numFmtId="165" fontId="38" fillId="0" borderId="48" xfId="3" applyFont="1" applyBorder="1"/>
    <xf numFmtId="165" fontId="38" fillId="0" borderId="70" xfId="3" applyFont="1" applyBorder="1"/>
    <xf numFmtId="166" fontId="38" fillId="0" borderId="70" xfId="3" applyNumberFormat="1" applyFont="1" applyBorder="1"/>
    <xf numFmtId="167" fontId="38" fillId="0" borderId="70" xfId="3" applyNumberFormat="1" applyFont="1" applyBorder="1"/>
    <xf numFmtId="168" fontId="38" fillId="0" borderId="70" xfId="3" applyNumberFormat="1" applyFont="1" applyBorder="1"/>
    <xf numFmtId="169" fontId="38" fillId="0" borderId="70" xfId="3" applyNumberFormat="1" applyFont="1" applyBorder="1"/>
    <xf numFmtId="169" fontId="38" fillId="0" borderId="71" xfId="3" applyNumberFormat="1" applyFont="1" applyBorder="1"/>
    <xf numFmtId="165" fontId="38" fillId="0" borderId="51" xfId="3" applyFont="1" applyBorder="1"/>
    <xf numFmtId="165" fontId="38" fillId="0" borderId="41" xfId="3" applyFont="1" applyBorder="1"/>
    <xf numFmtId="166" fontId="38" fillId="0" borderId="41" xfId="3" applyNumberFormat="1" applyFont="1" applyBorder="1"/>
    <xf numFmtId="167" fontId="38" fillId="0" borderId="41" xfId="3" applyNumberFormat="1" applyFont="1" applyBorder="1"/>
    <xf numFmtId="168" fontId="38" fillId="0" borderId="41" xfId="3" applyNumberFormat="1" applyFont="1" applyBorder="1"/>
    <xf numFmtId="169" fontId="38" fillId="0" borderId="41" xfId="3" applyNumberFormat="1" applyFont="1" applyBorder="1"/>
    <xf numFmtId="169" fontId="38" fillId="0" borderId="52" xfId="3" applyNumberFormat="1" applyFont="1" applyBorder="1"/>
    <xf numFmtId="165" fontId="38" fillId="0" borderId="53" xfId="3" applyFont="1" applyBorder="1"/>
    <xf numFmtId="165" fontId="38" fillId="0" borderId="54" xfId="3" applyFont="1" applyBorder="1"/>
    <xf numFmtId="166" fontId="38" fillId="0" borderId="54" xfId="3" applyNumberFormat="1" applyFont="1" applyBorder="1"/>
    <xf numFmtId="167" fontId="38" fillId="0" borderId="54" xfId="3" applyNumberFormat="1" applyFont="1" applyBorder="1"/>
    <xf numFmtId="168" fontId="38" fillId="0" borderId="54" xfId="3" applyNumberFormat="1" applyFont="1" applyBorder="1"/>
    <xf numFmtId="169" fontId="38" fillId="0" borderId="54" xfId="3" applyNumberFormat="1" applyFont="1" applyBorder="1"/>
    <xf numFmtId="169" fontId="38" fillId="0" borderId="55" xfId="3" applyNumberFormat="1" applyFont="1" applyBorder="1"/>
    <xf numFmtId="165" fontId="38" fillId="0" borderId="77" xfId="3" applyFont="1" applyBorder="1"/>
    <xf numFmtId="165" fontId="38" fillId="0" borderId="49" xfId="3" applyFont="1" applyBorder="1"/>
    <xf numFmtId="166" fontId="38" fillId="0" borderId="49" xfId="3" applyNumberFormat="1" applyFont="1" applyBorder="1"/>
    <xf numFmtId="167" fontId="38" fillId="0" borderId="49" xfId="3" applyNumberFormat="1" applyFont="1" applyBorder="1"/>
    <xf numFmtId="168" fontId="38" fillId="0" borderId="49" xfId="3" applyNumberFormat="1" applyFont="1" applyBorder="1"/>
    <xf numFmtId="169" fontId="38" fillId="0" borderId="49" xfId="3" applyNumberFormat="1" applyFont="1" applyBorder="1"/>
    <xf numFmtId="169" fontId="38" fillId="0" borderId="50" xfId="3" applyNumberFormat="1" applyFont="1" applyBorder="1"/>
    <xf numFmtId="165" fontId="38" fillId="0" borderId="80" xfId="3" applyFont="1" applyBorder="1"/>
    <xf numFmtId="0" fontId="17" fillId="0" borderId="0" xfId="5" applyFont="1"/>
    <xf numFmtId="0" fontId="2" fillId="0" borderId="0" xfId="5"/>
    <xf numFmtId="0" fontId="16" fillId="0" borderId="0" xfId="5" applyFont="1"/>
    <xf numFmtId="0" fontId="18" fillId="0" borderId="45" xfId="5" applyFont="1" applyBorder="1" applyAlignment="1">
      <alignment horizontal="center" vertical="center"/>
    </xf>
    <xf numFmtId="0" fontId="18" fillId="0" borderId="46" xfId="5" applyFont="1" applyBorder="1" applyAlignment="1">
      <alignment horizontal="center" vertical="center"/>
    </xf>
    <xf numFmtId="0" fontId="18" fillId="0" borderId="47" xfId="5" applyFont="1" applyBorder="1" applyAlignment="1">
      <alignment horizontal="center" vertical="center"/>
    </xf>
    <xf numFmtId="0" fontId="16" fillId="0" borderId="48" xfId="5" applyFont="1" applyBorder="1" applyAlignment="1">
      <alignment horizontal="center" vertical="center"/>
    </xf>
    <xf numFmtId="0" fontId="16" fillId="0" borderId="49" xfId="5" applyFont="1" applyBorder="1" applyAlignment="1">
      <alignment horizontal="center" vertical="center"/>
    </xf>
    <xf numFmtId="0" fontId="16" fillId="0" borderId="51" xfId="5" applyFont="1" applyBorder="1" applyAlignment="1">
      <alignment horizontal="center" vertical="center"/>
    </xf>
    <xf numFmtId="0" fontId="16" fillId="0" borderId="41" xfId="5" applyFont="1" applyBorder="1" applyAlignment="1">
      <alignment horizontal="center" vertical="center"/>
    </xf>
    <xf numFmtId="3" fontId="16" fillId="0" borderId="51" xfId="5" applyNumberFormat="1" applyFont="1" applyBorder="1" applyAlignment="1">
      <alignment horizontal="center" vertical="center"/>
    </xf>
    <xf numFmtId="0" fontId="16" fillId="0" borderId="83" xfId="5" applyFont="1" applyBorder="1" applyAlignment="1">
      <alignment horizontal="center" vertical="center"/>
    </xf>
    <xf numFmtId="0" fontId="16" fillId="0" borderId="84" xfId="5" applyFont="1" applyBorder="1" applyAlignment="1">
      <alignment horizontal="center" vertical="center"/>
    </xf>
    <xf numFmtId="3" fontId="2" fillId="0" borderId="0" xfId="5" applyNumberFormat="1"/>
    <xf numFmtId="0" fontId="2" fillId="0" borderId="50" xfId="5" applyBorder="1"/>
    <xf numFmtId="0" fontId="2" fillId="0" borderId="52" xfId="5" applyBorder="1"/>
    <xf numFmtId="0" fontId="2" fillId="0" borderId="52" xfId="5" applyBorder="1" applyAlignment="1">
      <alignment wrapText="1"/>
    </xf>
    <xf numFmtId="0" fontId="2" fillId="0" borderId="85" xfId="5" applyBorder="1" applyAlignment="1">
      <alignment wrapText="1"/>
    </xf>
    <xf numFmtId="0" fontId="39" fillId="0" borderId="0" xfId="0" applyFont="1"/>
    <xf numFmtId="165" fontId="40" fillId="0" borderId="0" xfId="3" applyFont="1"/>
    <xf numFmtId="0" fontId="40" fillId="0" borderId="0" xfId="0" applyFont="1"/>
    <xf numFmtId="0" fontId="19" fillId="0" borderId="0" xfId="0" applyFont="1"/>
    <xf numFmtId="165" fontId="41" fillId="0" borderId="0" xfId="3" applyFont="1"/>
    <xf numFmtId="165" fontId="22" fillId="0" borderId="0" xfId="3" applyFont="1" applyAlignment="1">
      <alignment horizontal="center" vertical="center" wrapText="1"/>
    </xf>
    <xf numFmtId="165" fontId="23" fillId="0" borderId="0" xfId="3" applyFont="1" applyAlignment="1">
      <alignment horizontal="center" vertical="center" wrapText="1"/>
    </xf>
    <xf numFmtId="171" fontId="21" fillId="0" borderId="0" xfId="3" applyNumberFormat="1" applyFont="1" applyAlignment="1">
      <alignment horizontal="center"/>
    </xf>
    <xf numFmtId="49" fontId="11" fillId="2" borderId="56" xfId="0" applyNumberFormat="1" applyFont="1" applyFill="1" applyBorder="1" applyAlignment="1">
      <alignment horizontal="center" vertical="center"/>
    </xf>
    <xf numFmtId="49" fontId="11" fillId="2" borderId="57" xfId="0" applyNumberFormat="1" applyFont="1" applyFill="1" applyBorder="1" applyAlignment="1">
      <alignment horizontal="center" vertical="center"/>
    </xf>
    <xf numFmtId="49" fontId="11" fillId="2" borderId="58" xfId="0" applyNumberFormat="1" applyFont="1" applyFill="1" applyBorder="1" applyAlignment="1">
      <alignment horizontal="center" vertical="center"/>
    </xf>
    <xf numFmtId="0" fontId="3" fillId="0" borderId="0" xfId="2"/>
    <xf numFmtId="0" fontId="0" fillId="0" borderId="0" xfId="0"/>
    <xf numFmtId="0" fontId="2" fillId="0" borderId="0" xfId="5"/>
    <xf numFmtId="0" fontId="1" fillId="0" borderId="52" xfId="5" applyFont="1" applyBorder="1"/>
  </cellXfs>
  <cellStyles count="6">
    <cellStyle name="Normální" xfId="0" builtinId="0"/>
    <cellStyle name="Normální 2" xfId="1" xr:uid="{3C5B02B7-8FCF-4E94-A0B5-1DED57B496AF}"/>
    <cellStyle name="Normální 2 2" xfId="2" xr:uid="{8232BE25-3899-4FF7-8E73-980208D3ADD0}"/>
    <cellStyle name="Normální 2 3" xfId="4" xr:uid="{A56290F4-F7E4-4463-8124-A2853FF692E9}"/>
    <cellStyle name="Normální 2 4" xfId="5" xr:uid="{8DC0747F-CEBF-4AAF-9239-C91B64F37787}"/>
    <cellStyle name="Normální 3" xfId="3" xr:uid="{5A8833A4-5C83-459A-80E9-5966198C8C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5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ouli99/Documents/2014/Jane&#269;kov&#225;/PR01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ouli99/Documents/2015/Jane&#269;kov&#225;/PR01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ouli99/Documents/2016/Jane&#269;kov&#225;-Kafkov&#225;/PR01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ouli99/Documents/2016/Jane&#269;kov&#225;-Kafkov&#225;/PR10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ouli99/Documents/2025/V&#253;sledky%20p&#345;erozd&#283;lov&#225;n&#237;/Leden%202025/St&#225;tn&#237;%20poji&#353;t&#283;nci_(Iva_leden%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ka1"/>
      <sheetName val="Tabulka2"/>
      <sheetName val="Tabulka3"/>
      <sheetName val="Do_60"/>
      <sheetName val="Nad_60"/>
      <sheetName val="Do_60_opr"/>
      <sheetName val="Nad_60_opr"/>
      <sheetName val="Pře._Ia"/>
      <sheetName val="Pře._Ib"/>
      <sheetName val="Pr._kat"/>
      <sheetName val="ZPS_a"/>
      <sheetName val="ZPS_b"/>
      <sheetName val="Moje informativní tabulka"/>
      <sheetName val="pro Tomáše do_60"/>
      <sheetName val="pro Tomáše nad_60"/>
    </sheetNames>
    <sheetDataSet>
      <sheetData sheetId="0"/>
      <sheetData sheetId="1"/>
      <sheetData sheetId="2"/>
      <sheetData sheetId="3">
        <row r="85">
          <cell r="C85">
            <v>808507</v>
          </cell>
          <cell r="D85">
            <v>303447</v>
          </cell>
          <cell r="E85">
            <v>237597</v>
          </cell>
          <cell r="F85">
            <v>153282</v>
          </cell>
          <cell r="G85">
            <v>326142</v>
          </cell>
          <cell r="H85">
            <v>663</v>
          </cell>
          <cell r="I85">
            <v>16906</v>
          </cell>
          <cell r="J85">
            <v>11</v>
          </cell>
          <cell r="K85">
            <v>10020</v>
          </cell>
          <cell r="L85">
            <v>17113</v>
          </cell>
          <cell r="M85">
            <v>1064</v>
          </cell>
          <cell r="N85">
            <v>3493</v>
          </cell>
          <cell r="O85">
            <v>14</v>
          </cell>
          <cell r="P85">
            <v>452</v>
          </cell>
          <cell r="Q85">
            <v>427</v>
          </cell>
          <cell r="R85">
            <v>79</v>
          </cell>
          <cell r="T85">
            <v>1879217</v>
          </cell>
        </row>
      </sheetData>
      <sheetData sheetId="4">
        <row r="85">
          <cell r="C85">
            <v>0</v>
          </cell>
          <cell r="D85">
            <v>0</v>
          </cell>
          <cell r="E85">
            <v>1622783</v>
          </cell>
          <cell r="F85">
            <v>35</v>
          </cell>
          <cell r="G85">
            <v>15535</v>
          </cell>
          <cell r="H85">
            <v>181</v>
          </cell>
          <cell r="I85">
            <v>1135</v>
          </cell>
          <cell r="J85">
            <v>1</v>
          </cell>
          <cell r="K85">
            <v>343</v>
          </cell>
          <cell r="L85">
            <v>20</v>
          </cell>
          <cell r="M85">
            <v>4064</v>
          </cell>
          <cell r="N85">
            <v>162</v>
          </cell>
          <cell r="O85">
            <v>0</v>
          </cell>
          <cell r="P85">
            <v>0</v>
          </cell>
          <cell r="Q85">
            <v>18</v>
          </cell>
          <cell r="R85">
            <v>59</v>
          </cell>
          <cell r="T85">
            <v>1644336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ka1"/>
      <sheetName val="Tabulka2"/>
      <sheetName val="Tabulka3"/>
      <sheetName val="Do_60"/>
      <sheetName val="Nad_60"/>
      <sheetName val="Do_60_opr"/>
      <sheetName val="Nad_60_opr"/>
      <sheetName val="Pře._Ia"/>
      <sheetName val="Pře._Ib"/>
      <sheetName val="Pr._kat"/>
      <sheetName val="ZPS_a"/>
      <sheetName val="ZPS_b"/>
      <sheetName val="Moje informativní tabulka"/>
      <sheetName val="pro Tomáše do_60"/>
      <sheetName val="pro Tomáše nad_60"/>
    </sheetNames>
    <sheetDataSet>
      <sheetData sheetId="0"/>
      <sheetData sheetId="1"/>
      <sheetData sheetId="2"/>
      <sheetData sheetId="3">
        <row r="85">
          <cell r="C85">
            <v>826993</v>
          </cell>
          <cell r="D85">
            <v>292595</v>
          </cell>
          <cell r="E85">
            <v>222420</v>
          </cell>
          <cell r="F85">
            <v>151731</v>
          </cell>
          <cell r="G85">
            <v>285405</v>
          </cell>
          <cell r="H85">
            <v>690</v>
          </cell>
          <cell r="I85">
            <v>17388</v>
          </cell>
          <cell r="J85">
            <v>8</v>
          </cell>
          <cell r="K85">
            <v>10576</v>
          </cell>
          <cell r="L85">
            <v>17112</v>
          </cell>
          <cell r="M85">
            <v>1072</v>
          </cell>
          <cell r="N85">
            <v>3492</v>
          </cell>
          <cell r="O85">
            <v>12</v>
          </cell>
          <cell r="P85">
            <v>519</v>
          </cell>
          <cell r="Q85">
            <v>534</v>
          </cell>
          <cell r="R85">
            <v>137</v>
          </cell>
          <cell r="S85">
            <v>0</v>
          </cell>
          <cell r="U85">
            <v>1830684</v>
          </cell>
        </row>
      </sheetData>
      <sheetData sheetId="4">
        <row r="85">
          <cell r="C85">
            <v>0</v>
          </cell>
          <cell r="D85">
            <v>0</v>
          </cell>
          <cell r="E85">
            <v>1623480</v>
          </cell>
          <cell r="F85">
            <v>38</v>
          </cell>
          <cell r="G85">
            <v>17260</v>
          </cell>
          <cell r="H85">
            <v>181</v>
          </cell>
          <cell r="I85">
            <v>1411</v>
          </cell>
          <cell r="J85">
            <v>1</v>
          </cell>
          <cell r="K85">
            <v>357</v>
          </cell>
          <cell r="L85">
            <v>21</v>
          </cell>
          <cell r="M85">
            <v>4445</v>
          </cell>
          <cell r="N85">
            <v>188</v>
          </cell>
          <cell r="O85">
            <v>0</v>
          </cell>
          <cell r="P85">
            <v>0</v>
          </cell>
          <cell r="Q85">
            <v>29</v>
          </cell>
          <cell r="R85">
            <v>237</v>
          </cell>
          <cell r="S85">
            <v>0</v>
          </cell>
          <cell r="U85">
            <v>1647648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ka1"/>
      <sheetName val="Tabulka2"/>
      <sheetName val="Tabulka3"/>
      <sheetName val="Do_60"/>
      <sheetName val="Nad_60"/>
      <sheetName val="Do_60_opr"/>
      <sheetName val="Nad_60_opr"/>
      <sheetName val="Pře._Ia"/>
      <sheetName val="Pře._Ib"/>
      <sheetName val="Pr._kat"/>
      <sheetName val="ZPS_a"/>
      <sheetName val="ZPS_b"/>
      <sheetName val="Moje informativní tabulka"/>
      <sheetName val="pro Tomáše do_60"/>
      <sheetName val="pro Tomáše nad_60"/>
    </sheetNames>
    <sheetDataSet>
      <sheetData sheetId="0"/>
      <sheetData sheetId="1"/>
      <sheetData sheetId="2"/>
      <sheetData sheetId="3">
        <row r="85">
          <cell r="C85">
            <v>848347</v>
          </cell>
          <cell r="D85">
            <v>275363</v>
          </cell>
          <cell r="E85">
            <v>213405</v>
          </cell>
          <cell r="F85">
            <v>156281</v>
          </cell>
          <cell r="G85">
            <v>232279</v>
          </cell>
          <cell r="H85">
            <v>750</v>
          </cell>
          <cell r="I85">
            <v>18094</v>
          </cell>
          <cell r="J85">
            <v>15</v>
          </cell>
          <cell r="K85">
            <v>11353</v>
          </cell>
          <cell r="L85">
            <v>17852</v>
          </cell>
          <cell r="M85">
            <v>1111</v>
          </cell>
          <cell r="N85">
            <v>3599</v>
          </cell>
          <cell r="O85">
            <v>7</v>
          </cell>
          <cell r="P85">
            <v>576</v>
          </cell>
          <cell r="Q85">
            <v>998</v>
          </cell>
          <cell r="R85">
            <v>119</v>
          </cell>
          <cell r="S85">
            <v>76</v>
          </cell>
          <cell r="U85">
            <v>1780225</v>
          </cell>
        </row>
      </sheetData>
      <sheetData sheetId="4">
        <row r="85">
          <cell r="C85">
            <v>0</v>
          </cell>
          <cell r="D85">
            <v>0</v>
          </cell>
          <cell r="E85">
            <v>1626082</v>
          </cell>
          <cell r="F85">
            <v>14</v>
          </cell>
          <cell r="G85">
            <v>17894</v>
          </cell>
          <cell r="H85">
            <v>214</v>
          </cell>
          <cell r="I85">
            <v>1655</v>
          </cell>
          <cell r="J85">
            <v>2</v>
          </cell>
          <cell r="K85">
            <v>379</v>
          </cell>
          <cell r="L85">
            <v>24</v>
          </cell>
          <cell r="M85">
            <v>4661</v>
          </cell>
          <cell r="N85">
            <v>194</v>
          </cell>
          <cell r="O85">
            <v>0</v>
          </cell>
          <cell r="P85">
            <v>0</v>
          </cell>
          <cell r="Q85">
            <v>50</v>
          </cell>
          <cell r="R85">
            <v>404</v>
          </cell>
          <cell r="S85">
            <v>3</v>
          </cell>
          <cell r="U85">
            <v>1651576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ka1"/>
      <sheetName val="Tabulka2"/>
      <sheetName val="Tabulka3"/>
      <sheetName val="Do_60"/>
      <sheetName val="Nad_60"/>
      <sheetName val="Do_60_opr"/>
      <sheetName val="Nad_60_opr"/>
      <sheetName val="Pře._Ia"/>
      <sheetName val="Pře._Ib"/>
      <sheetName val="Pr._kat"/>
      <sheetName val="ZPS_a"/>
      <sheetName val="ZPS_b"/>
      <sheetName val="Moje informativní tabulka"/>
      <sheetName val="pro Tomáše do_60"/>
      <sheetName val="pro Tomáše nad_60"/>
    </sheetNames>
    <sheetDataSet>
      <sheetData sheetId="0"/>
      <sheetData sheetId="1">
        <row r="29">
          <cell r="B29">
            <v>2040</v>
          </cell>
          <cell r="C29">
            <v>-154</v>
          </cell>
          <cell r="D29"/>
          <cell r="E29">
            <v>-843</v>
          </cell>
          <cell r="F29">
            <v>-3254</v>
          </cell>
          <cell r="G29">
            <v>-467</v>
          </cell>
          <cell r="H29">
            <v>-1401</v>
          </cell>
          <cell r="I29"/>
          <cell r="J29">
            <v>-1532</v>
          </cell>
          <cell r="K29"/>
        </row>
        <row r="30">
          <cell r="B30">
            <v>2244</v>
          </cell>
          <cell r="C30">
            <v>457</v>
          </cell>
          <cell r="D30"/>
          <cell r="E30">
            <v>662</v>
          </cell>
          <cell r="F30">
            <v>535</v>
          </cell>
          <cell r="G30">
            <v>5</v>
          </cell>
          <cell r="H30">
            <v>1056</v>
          </cell>
          <cell r="I30"/>
          <cell r="J30">
            <v>-64</v>
          </cell>
          <cell r="K30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Řádné hlášení"/>
      <sheetName val="Opravné hlášení -3 měsíce"/>
      <sheetName val="Řádné hlášení -3 měsíce"/>
      <sheetName val="Rozčlenění do st. kat."/>
    </sheetNames>
    <sheetDataSet>
      <sheetData sheetId="0"/>
      <sheetData sheetId="1">
        <row r="27">
          <cell r="B27">
            <v>1804073</v>
          </cell>
          <cell r="C27">
            <v>217907</v>
          </cell>
          <cell r="D27">
            <v>476320</v>
          </cell>
          <cell r="E27">
            <v>267880</v>
          </cell>
          <cell r="F27">
            <v>46157</v>
          </cell>
          <cell r="G27">
            <v>449125</v>
          </cell>
          <cell r="H27">
            <v>155746</v>
          </cell>
          <cell r="I27">
            <v>3417208</v>
          </cell>
        </row>
        <row r="28">
          <cell r="B28">
            <v>1599825</v>
          </cell>
          <cell r="C28">
            <v>154770</v>
          </cell>
          <cell r="D28">
            <v>259318</v>
          </cell>
          <cell r="E28">
            <v>149513</v>
          </cell>
          <cell r="F28">
            <v>32449</v>
          </cell>
          <cell r="G28">
            <v>307591</v>
          </cell>
          <cell r="H28">
            <v>90249</v>
          </cell>
          <cell r="I28">
            <v>2593715</v>
          </cell>
        </row>
      </sheetData>
      <sheetData sheetId="2">
        <row r="27">
          <cell r="B27">
            <v>1804665</v>
          </cell>
          <cell r="C27">
            <v>219018</v>
          </cell>
          <cell r="D27">
            <v>476358</v>
          </cell>
          <cell r="E27">
            <v>267115</v>
          </cell>
          <cell r="F27">
            <v>46450</v>
          </cell>
          <cell r="G27">
            <v>450518</v>
          </cell>
          <cell r="H27">
            <v>156819</v>
          </cell>
          <cell r="I27">
            <v>3420943</v>
          </cell>
        </row>
        <row r="28">
          <cell r="B28">
            <v>1597151</v>
          </cell>
          <cell r="C28">
            <v>154601</v>
          </cell>
          <cell r="D28">
            <v>258911</v>
          </cell>
          <cell r="E28">
            <v>148783</v>
          </cell>
          <cell r="F28">
            <v>32373</v>
          </cell>
          <cell r="G28">
            <v>306992</v>
          </cell>
          <cell r="H28">
            <v>90183</v>
          </cell>
          <cell r="I28">
            <v>2588994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7AF22-691C-4FE1-BA6F-129808ECD920}">
  <sheetPr>
    <pageSetUpPr fitToPage="1"/>
  </sheetPr>
  <dimension ref="A1:N24"/>
  <sheetViews>
    <sheetView topLeftCell="A19" zoomScale="75" workbookViewId="0">
      <selection activeCell="F43" sqref="F43"/>
    </sheetView>
  </sheetViews>
  <sheetFormatPr defaultRowHeight="15.75" x14ac:dyDescent="0.25"/>
  <cols>
    <col min="1" max="1" width="8.5703125" style="166" customWidth="1"/>
    <col min="2" max="2" width="30.5703125" style="166" customWidth="1"/>
    <col min="3" max="3" width="22.28515625" style="166" customWidth="1"/>
    <col min="4" max="4" width="14.28515625" style="166" customWidth="1"/>
    <col min="5" max="5" width="10" style="166" customWidth="1"/>
    <col min="6" max="6" width="11.7109375" style="166" customWidth="1"/>
    <col min="7" max="7" width="14.28515625" style="166" customWidth="1"/>
    <col min="8" max="8" width="10" style="166" customWidth="1"/>
    <col min="9" max="9" width="11.7109375" style="166" customWidth="1"/>
    <col min="10" max="10" width="14.7109375" style="166" customWidth="1"/>
    <col min="11" max="11" width="11" style="166" bestFit="1" customWidth="1"/>
    <col min="12" max="12" width="11.7109375" style="166" customWidth="1"/>
    <col min="13" max="256" width="9.140625" style="166"/>
    <col min="257" max="257" width="8.5703125" style="166" customWidth="1"/>
    <col min="258" max="258" width="30.5703125" style="166" customWidth="1"/>
    <col min="259" max="259" width="22.28515625" style="166" customWidth="1"/>
    <col min="260" max="260" width="14.28515625" style="166" customWidth="1"/>
    <col min="261" max="261" width="10" style="166" customWidth="1"/>
    <col min="262" max="262" width="11.7109375" style="166" customWidth="1"/>
    <col min="263" max="263" width="14.28515625" style="166" customWidth="1"/>
    <col min="264" max="264" width="10" style="166" customWidth="1"/>
    <col min="265" max="265" width="11.7109375" style="166" customWidth="1"/>
    <col min="266" max="266" width="14.7109375" style="166" customWidth="1"/>
    <col min="267" max="267" width="11" style="166" bestFit="1" customWidth="1"/>
    <col min="268" max="268" width="11.7109375" style="166" customWidth="1"/>
    <col min="269" max="512" width="9.140625" style="166"/>
    <col min="513" max="513" width="8.5703125" style="166" customWidth="1"/>
    <col min="514" max="514" width="30.5703125" style="166" customWidth="1"/>
    <col min="515" max="515" width="22.28515625" style="166" customWidth="1"/>
    <col min="516" max="516" width="14.28515625" style="166" customWidth="1"/>
    <col min="517" max="517" width="10" style="166" customWidth="1"/>
    <col min="518" max="518" width="11.7109375" style="166" customWidth="1"/>
    <col min="519" max="519" width="14.28515625" style="166" customWidth="1"/>
    <col min="520" max="520" width="10" style="166" customWidth="1"/>
    <col min="521" max="521" width="11.7109375" style="166" customWidth="1"/>
    <col min="522" max="522" width="14.7109375" style="166" customWidth="1"/>
    <col min="523" max="523" width="11" style="166" bestFit="1" customWidth="1"/>
    <col min="524" max="524" width="11.7109375" style="166" customWidth="1"/>
    <col min="525" max="768" width="9.140625" style="166"/>
    <col min="769" max="769" width="8.5703125" style="166" customWidth="1"/>
    <col min="770" max="770" width="30.5703125" style="166" customWidth="1"/>
    <col min="771" max="771" width="22.28515625" style="166" customWidth="1"/>
    <col min="772" max="772" width="14.28515625" style="166" customWidth="1"/>
    <col min="773" max="773" width="10" style="166" customWidth="1"/>
    <col min="774" max="774" width="11.7109375" style="166" customWidth="1"/>
    <col min="775" max="775" width="14.28515625" style="166" customWidth="1"/>
    <col min="776" max="776" width="10" style="166" customWidth="1"/>
    <col min="777" max="777" width="11.7109375" style="166" customWidth="1"/>
    <col min="778" max="778" width="14.7109375" style="166" customWidth="1"/>
    <col min="779" max="779" width="11" style="166" bestFit="1" customWidth="1"/>
    <col min="780" max="780" width="11.7109375" style="166" customWidth="1"/>
    <col min="781" max="1024" width="9.140625" style="166"/>
    <col min="1025" max="1025" width="8.5703125" style="166" customWidth="1"/>
    <col min="1026" max="1026" width="30.5703125" style="166" customWidth="1"/>
    <col min="1027" max="1027" width="22.28515625" style="166" customWidth="1"/>
    <col min="1028" max="1028" width="14.28515625" style="166" customWidth="1"/>
    <col min="1029" max="1029" width="10" style="166" customWidth="1"/>
    <col min="1030" max="1030" width="11.7109375" style="166" customWidth="1"/>
    <col min="1031" max="1031" width="14.28515625" style="166" customWidth="1"/>
    <col min="1032" max="1032" width="10" style="166" customWidth="1"/>
    <col min="1033" max="1033" width="11.7109375" style="166" customWidth="1"/>
    <col min="1034" max="1034" width="14.7109375" style="166" customWidth="1"/>
    <col min="1035" max="1035" width="11" style="166" bestFit="1" customWidth="1"/>
    <col min="1036" max="1036" width="11.7109375" style="166" customWidth="1"/>
    <col min="1037" max="1280" width="9.140625" style="166"/>
    <col min="1281" max="1281" width="8.5703125" style="166" customWidth="1"/>
    <col min="1282" max="1282" width="30.5703125" style="166" customWidth="1"/>
    <col min="1283" max="1283" width="22.28515625" style="166" customWidth="1"/>
    <col min="1284" max="1284" width="14.28515625" style="166" customWidth="1"/>
    <col min="1285" max="1285" width="10" style="166" customWidth="1"/>
    <col min="1286" max="1286" width="11.7109375" style="166" customWidth="1"/>
    <col min="1287" max="1287" width="14.28515625" style="166" customWidth="1"/>
    <col min="1288" max="1288" width="10" style="166" customWidth="1"/>
    <col min="1289" max="1289" width="11.7109375" style="166" customWidth="1"/>
    <col min="1290" max="1290" width="14.7109375" style="166" customWidth="1"/>
    <col min="1291" max="1291" width="11" style="166" bestFit="1" customWidth="1"/>
    <col min="1292" max="1292" width="11.7109375" style="166" customWidth="1"/>
    <col min="1293" max="1536" width="9.140625" style="166"/>
    <col min="1537" max="1537" width="8.5703125" style="166" customWidth="1"/>
    <col min="1538" max="1538" width="30.5703125" style="166" customWidth="1"/>
    <col min="1539" max="1539" width="22.28515625" style="166" customWidth="1"/>
    <col min="1540" max="1540" width="14.28515625" style="166" customWidth="1"/>
    <col min="1541" max="1541" width="10" style="166" customWidth="1"/>
    <col min="1542" max="1542" width="11.7109375" style="166" customWidth="1"/>
    <col min="1543" max="1543" width="14.28515625" style="166" customWidth="1"/>
    <col min="1544" max="1544" width="10" style="166" customWidth="1"/>
    <col min="1545" max="1545" width="11.7109375" style="166" customWidth="1"/>
    <col min="1546" max="1546" width="14.7109375" style="166" customWidth="1"/>
    <col min="1547" max="1547" width="11" style="166" bestFit="1" customWidth="1"/>
    <col min="1548" max="1548" width="11.7109375" style="166" customWidth="1"/>
    <col min="1549" max="1792" width="9.140625" style="166"/>
    <col min="1793" max="1793" width="8.5703125" style="166" customWidth="1"/>
    <col min="1794" max="1794" width="30.5703125" style="166" customWidth="1"/>
    <col min="1795" max="1795" width="22.28515625" style="166" customWidth="1"/>
    <col min="1796" max="1796" width="14.28515625" style="166" customWidth="1"/>
    <col min="1797" max="1797" width="10" style="166" customWidth="1"/>
    <col min="1798" max="1798" width="11.7109375" style="166" customWidth="1"/>
    <col min="1799" max="1799" width="14.28515625" style="166" customWidth="1"/>
    <col min="1800" max="1800" width="10" style="166" customWidth="1"/>
    <col min="1801" max="1801" width="11.7109375" style="166" customWidth="1"/>
    <col min="1802" max="1802" width="14.7109375" style="166" customWidth="1"/>
    <col min="1803" max="1803" width="11" style="166" bestFit="1" customWidth="1"/>
    <col min="1804" max="1804" width="11.7109375" style="166" customWidth="1"/>
    <col min="1805" max="2048" width="9.140625" style="166"/>
    <col min="2049" max="2049" width="8.5703125" style="166" customWidth="1"/>
    <col min="2050" max="2050" width="30.5703125" style="166" customWidth="1"/>
    <col min="2051" max="2051" width="22.28515625" style="166" customWidth="1"/>
    <col min="2052" max="2052" width="14.28515625" style="166" customWidth="1"/>
    <col min="2053" max="2053" width="10" style="166" customWidth="1"/>
    <col min="2054" max="2054" width="11.7109375" style="166" customWidth="1"/>
    <col min="2055" max="2055" width="14.28515625" style="166" customWidth="1"/>
    <col min="2056" max="2056" width="10" style="166" customWidth="1"/>
    <col min="2057" max="2057" width="11.7109375" style="166" customWidth="1"/>
    <col min="2058" max="2058" width="14.7109375" style="166" customWidth="1"/>
    <col min="2059" max="2059" width="11" style="166" bestFit="1" customWidth="1"/>
    <col min="2060" max="2060" width="11.7109375" style="166" customWidth="1"/>
    <col min="2061" max="2304" width="9.140625" style="166"/>
    <col min="2305" max="2305" width="8.5703125" style="166" customWidth="1"/>
    <col min="2306" max="2306" width="30.5703125" style="166" customWidth="1"/>
    <col min="2307" max="2307" width="22.28515625" style="166" customWidth="1"/>
    <col min="2308" max="2308" width="14.28515625" style="166" customWidth="1"/>
    <col min="2309" max="2309" width="10" style="166" customWidth="1"/>
    <col min="2310" max="2310" width="11.7109375" style="166" customWidth="1"/>
    <col min="2311" max="2311" width="14.28515625" style="166" customWidth="1"/>
    <col min="2312" max="2312" width="10" style="166" customWidth="1"/>
    <col min="2313" max="2313" width="11.7109375" style="166" customWidth="1"/>
    <col min="2314" max="2314" width="14.7109375" style="166" customWidth="1"/>
    <col min="2315" max="2315" width="11" style="166" bestFit="1" customWidth="1"/>
    <col min="2316" max="2316" width="11.7109375" style="166" customWidth="1"/>
    <col min="2317" max="2560" width="9.140625" style="166"/>
    <col min="2561" max="2561" width="8.5703125" style="166" customWidth="1"/>
    <col min="2562" max="2562" width="30.5703125" style="166" customWidth="1"/>
    <col min="2563" max="2563" width="22.28515625" style="166" customWidth="1"/>
    <col min="2564" max="2564" width="14.28515625" style="166" customWidth="1"/>
    <col min="2565" max="2565" width="10" style="166" customWidth="1"/>
    <col min="2566" max="2566" width="11.7109375" style="166" customWidth="1"/>
    <col min="2567" max="2567" width="14.28515625" style="166" customWidth="1"/>
    <col min="2568" max="2568" width="10" style="166" customWidth="1"/>
    <col min="2569" max="2569" width="11.7109375" style="166" customWidth="1"/>
    <col min="2570" max="2570" width="14.7109375" style="166" customWidth="1"/>
    <col min="2571" max="2571" width="11" style="166" bestFit="1" customWidth="1"/>
    <col min="2572" max="2572" width="11.7109375" style="166" customWidth="1"/>
    <col min="2573" max="2816" width="9.140625" style="166"/>
    <col min="2817" max="2817" width="8.5703125" style="166" customWidth="1"/>
    <col min="2818" max="2818" width="30.5703125" style="166" customWidth="1"/>
    <col min="2819" max="2819" width="22.28515625" style="166" customWidth="1"/>
    <col min="2820" max="2820" width="14.28515625" style="166" customWidth="1"/>
    <col min="2821" max="2821" width="10" style="166" customWidth="1"/>
    <col min="2822" max="2822" width="11.7109375" style="166" customWidth="1"/>
    <col min="2823" max="2823" width="14.28515625" style="166" customWidth="1"/>
    <col min="2824" max="2824" width="10" style="166" customWidth="1"/>
    <col min="2825" max="2825" width="11.7109375" style="166" customWidth="1"/>
    <col min="2826" max="2826" width="14.7109375" style="166" customWidth="1"/>
    <col min="2827" max="2827" width="11" style="166" bestFit="1" customWidth="1"/>
    <col min="2828" max="2828" width="11.7109375" style="166" customWidth="1"/>
    <col min="2829" max="3072" width="9.140625" style="166"/>
    <col min="3073" max="3073" width="8.5703125" style="166" customWidth="1"/>
    <col min="3074" max="3074" width="30.5703125" style="166" customWidth="1"/>
    <col min="3075" max="3075" width="22.28515625" style="166" customWidth="1"/>
    <col min="3076" max="3076" width="14.28515625" style="166" customWidth="1"/>
    <col min="3077" max="3077" width="10" style="166" customWidth="1"/>
    <col min="3078" max="3078" width="11.7109375" style="166" customWidth="1"/>
    <col min="3079" max="3079" width="14.28515625" style="166" customWidth="1"/>
    <col min="3080" max="3080" width="10" style="166" customWidth="1"/>
    <col min="3081" max="3081" width="11.7109375" style="166" customWidth="1"/>
    <col min="3082" max="3082" width="14.7109375" style="166" customWidth="1"/>
    <col min="3083" max="3083" width="11" style="166" bestFit="1" customWidth="1"/>
    <col min="3084" max="3084" width="11.7109375" style="166" customWidth="1"/>
    <col min="3085" max="3328" width="9.140625" style="166"/>
    <col min="3329" max="3329" width="8.5703125" style="166" customWidth="1"/>
    <col min="3330" max="3330" width="30.5703125" style="166" customWidth="1"/>
    <col min="3331" max="3331" width="22.28515625" style="166" customWidth="1"/>
    <col min="3332" max="3332" width="14.28515625" style="166" customWidth="1"/>
    <col min="3333" max="3333" width="10" style="166" customWidth="1"/>
    <col min="3334" max="3334" width="11.7109375" style="166" customWidth="1"/>
    <col min="3335" max="3335" width="14.28515625" style="166" customWidth="1"/>
    <col min="3336" max="3336" width="10" style="166" customWidth="1"/>
    <col min="3337" max="3337" width="11.7109375" style="166" customWidth="1"/>
    <col min="3338" max="3338" width="14.7109375" style="166" customWidth="1"/>
    <col min="3339" max="3339" width="11" style="166" bestFit="1" customWidth="1"/>
    <col min="3340" max="3340" width="11.7109375" style="166" customWidth="1"/>
    <col min="3341" max="3584" width="9.140625" style="166"/>
    <col min="3585" max="3585" width="8.5703125" style="166" customWidth="1"/>
    <col min="3586" max="3586" width="30.5703125" style="166" customWidth="1"/>
    <col min="3587" max="3587" width="22.28515625" style="166" customWidth="1"/>
    <col min="3588" max="3588" width="14.28515625" style="166" customWidth="1"/>
    <col min="3589" max="3589" width="10" style="166" customWidth="1"/>
    <col min="3590" max="3590" width="11.7109375" style="166" customWidth="1"/>
    <col min="3591" max="3591" width="14.28515625" style="166" customWidth="1"/>
    <col min="3592" max="3592" width="10" style="166" customWidth="1"/>
    <col min="3593" max="3593" width="11.7109375" style="166" customWidth="1"/>
    <col min="3594" max="3594" width="14.7109375" style="166" customWidth="1"/>
    <col min="3595" max="3595" width="11" style="166" bestFit="1" customWidth="1"/>
    <col min="3596" max="3596" width="11.7109375" style="166" customWidth="1"/>
    <col min="3597" max="3840" width="9.140625" style="166"/>
    <col min="3841" max="3841" width="8.5703125" style="166" customWidth="1"/>
    <col min="3842" max="3842" width="30.5703125" style="166" customWidth="1"/>
    <col min="3843" max="3843" width="22.28515625" style="166" customWidth="1"/>
    <col min="3844" max="3844" width="14.28515625" style="166" customWidth="1"/>
    <col min="3845" max="3845" width="10" style="166" customWidth="1"/>
    <col min="3846" max="3846" width="11.7109375" style="166" customWidth="1"/>
    <col min="3847" max="3847" width="14.28515625" style="166" customWidth="1"/>
    <col min="3848" max="3848" width="10" style="166" customWidth="1"/>
    <col min="3849" max="3849" width="11.7109375" style="166" customWidth="1"/>
    <col min="3850" max="3850" width="14.7109375" style="166" customWidth="1"/>
    <col min="3851" max="3851" width="11" style="166" bestFit="1" customWidth="1"/>
    <col min="3852" max="3852" width="11.7109375" style="166" customWidth="1"/>
    <col min="3853" max="4096" width="9.140625" style="166"/>
    <col min="4097" max="4097" width="8.5703125" style="166" customWidth="1"/>
    <col min="4098" max="4098" width="30.5703125" style="166" customWidth="1"/>
    <col min="4099" max="4099" width="22.28515625" style="166" customWidth="1"/>
    <col min="4100" max="4100" width="14.28515625" style="166" customWidth="1"/>
    <col min="4101" max="4101" width="10" style="166" customWidth="1"/>
    <col min="4102" max="4102" width="11.7109375" style="166" customWidth="1"/>
    <col min="4103" max="4103" width="14.28515625" style="166" customWidth="1"/>
    <col min="4104" max="4104" width="10" style="166" customWidth="1"/>
    <col min="4105" max="4105" width="11.7109375" style="166" customWidth="1"/>
    <col min="4106" max="4106" width="14.7109375" style="166" customWidth="1"/>
    <col min="4107" max="4107" width="11" style="166" bestFit="1" customWidth="1"/>
    <col min="4108" max="4108" width="11.7109375" style="166" customWidth="1"/>
    <col min="4109" max="4352" width="9.140625" style="166"/>
    <col min="4353" max="4353" width="8.5703125" style="166" customWidth="1"/>
    <col min="4354" max="4354" width="30.5703125" style="166" customWidth="1"/>
    <col min="4355" max="4355" width="22.28515625" style="166" customWidth="1"/>
    <col min="4356" max="4356" width="14.28515625" style="166" customWidth="1"/>
    <col min="4357" max="4357" width="10" style="166" customWidth="1"/>
    <col min="4358" max="4358" width="11.7109375" style="166" customWidth="1"/>
    <col min="4359" max="4359" width="14.28515625" style="166" customWidth="1"/>
    <col min="4360" max="4360" width="10" style="166" customWidth="1"/>
    <col min="4361" max="4361" width="11.7109375" style="166" customWidth="1"/>
    <col min="4362" max="4362" width="14.7109375" style="166" customWidth="1"/>
    <col min="4363" max="4363" width="11" style="166" bestFit="1" customWidth="1"/>
    <col min="4364" max="4364" width="11.7109375" style="166" customWidth="1"/>
    <col min="4365" max="4608" width="9.140625" style="166"/>
    <col min="4609" max="4609" width="8.5703125" style="166" customWidth="1"/>
    <col min="4610" max="4610" width="30.5703125" style="166" customWidth="1"/>
    <col min="4611" max="4611" width="22.28515625" style="166" customWidth="1"/>
    <col min="4612" max="4612" width="14.28515625" style="166" customWidth="1"/>
    <col min="4613" max="4613" width="10" style="166" customWidth="1"/>
    <col min="4614" max="4614" width="11.7109375" style="166" customWidth="1"/>
    <col min="4615" max="4615" width="14.28515625" style="166" customWidth="1"/>
    <col min="4616" max="4616" width="10" style="166" customWidth="1"/>
    <col min="4617" max="4617" width="11.7109375" style="166" customWidth="1"/>
    <col min="4618" max="4618" width="14.7109375" style="166" customWidth="1"/>
    <col min="4619" max="4619" width="11" style="166" bestFit="1" customWidth="1"/>
    <col min="4620" max="4620" width="11.7109375" style="166" customWidth="1"/>
    <col min="4621" max="4864" width="9.140625" style="166"/>
    <col min="4865" max="4865" width="8.5703125" style="166" customWidth="1"/>
    <col min="4866" max="4866" width="30.5703125" style="166" customWidth="1"/>
    <col min="4867" max="4867" width="22.28515625" style="166" customWidth="1"/>
    <col min="4868" max="4868" width="14.28515625" style="166" customWidth="1"/>
    <col min="4869" max="4869" width="10" style="166" customWidth="1"/>
    <col min="4870" max="4870" width="11.7109375" style="166" customWidth="1"/>
    <col min="4871" max="4871" width="14.28515625" style="166" customWidth="1"/>
    <col min="4872" max="4872" width="10" style="166" customWidth="1"/>
    <col min="4873" max="4873" width="11.7109375" style="166" customWidth="1"/>
    <col min="4874" max="4874" width="14.7109375" style="166" customWidth="1"/>
    <col min="4875" max="4875" width="11" style="166" bestFit="1" customWidth="1"/>
    <col min="4876" max="4876" width="11.7109375" style="166" customWidth="1"/>
    <col min="4877" max="5120" width="9.140625" style="166"/>
    <col min="5121" max="5121" width="8.5703125" style="166" customWidth="1"/>
    <col min="5122" max="5122" width="30.5703125" style="166" customWidth="1"/>
    <col min="5123" max="5123" width="22.28515625" style="166" customWidth="1"/>
    <col min="5124" max="5124" width="14.28515625" style="166" customWidth="1"/>
    <col min="5125" max="5125" width="10" style="166" customWidth="1"/>
    <col min="5126" max="5126" width="11.7109375" style="166" customWidth="1"/>
    <col min="5127" max="5127" width="14.28515625" style="166" customWidth="1"/>
    <col min="5128" max="5128" width="10" style="166" customWidth="1"/>
    <col min="5129" max="5129" width="11.7109375" style="166" customWidth="1"/>
    <col min="5130" max="5130" width="14.7109375" style="166" customWidth="1"/>
    <col min="5131" max="5131" width="11" style="166" bestFit="1" customWidth="1"/>
    <col min="5132" max="5132" width="11.7109375" style="166" customWidth="1"/>
    <col min="5133" max="5376" width="9.140625" style="166"/>
    <col min="5377" max="5377" width="8.5703125" style="166" customWidth="1"/>
    <col min="5378" max="5378" width="30.5703125" style="166" customWidth="1"/>
    <col min="5379" max="5379" width="22.28515625" style="166" customWidth="1"/>
    <col min="5380" max="5380" width="14.28515625" style="166" customWidth="1"/>
    <col min="5381" max="5381" width="10" style="166" customWidth="1"/>
    <col min="5382" max="5382" width="11.7109375" style="166" customWidth="1"/>
    <col min="5383" max="5383" width="14.28515625" style="166" customWidth="1"/>
    <col min="5384" max="5384" width="10" style="166" customWidth="1"/>
    <col min="5385" max="5385" width="11.7109375" style="166" customWidth="1"/>
    <col min="5386" max="5386" width="14.7109375" style="166" customWidth="1"/>
    <col min="5387" max="5387" width="11" style="166" bestFit="1" customWidth="1"/>
    <col min="5388" max="5388" width="11.7109375" style="166" customWidth="1"/>
    <col min="5389" max="5632" width="9.140625" style="166"/>
    <col min="5633" max="5633" width="8.5703125" style="166" customWidth="1"/>
    <col min="5634" max="5634" width="30.5703125" style="166" customWidth="1"/>
    <col min="5635" max="5635" width="22.28515625" style="166" customWidth="1"/>
    <col min="5636" max="5636" width="14.28515625" style="166" customWidth="1"/>
    <col min="5637" max="5637" width="10" style="166" customWidth="1"/>
    <col min="5638" max="5638" width="11.7109375" style="166" customWidth="1"/>
    <col min="5639" max="5639" width="14.28515625" style="166" customWidth="1"/>
    <col min="5640" max="5640" width="10" style="166" customWidth="1"/>
    <col min="5641" max="5641" width="11.7109375" style="166" customWidth="1"/>
    <col min="5642" max="5642" width="14.7109375" style="166" customWidth="1"/>
    <col min="5643" max="5643" width="11" style="166" bestFit="1" customWidth="1"/>
    <col min="5644" max="5644" width="11.7109375" style="166" customWidth="1"/>
    <col min="5645" max="5888" width="9.140625" style="166"/>
    <col min="5889" max="5889" width="8.5703125" style="166" customWidth="1"/>
    <col min="5890" max="5890" width="30.5703125" style="166" customWidth="1"/>
    <col min="5891" max="5891" width="22.28515625" style="166" customWidth="1"/>
    <col min="5892" max="5892" width="14.28515625" style="166" customWidth="1"/>
    <col min="5893" max="5893" width="10" style="166" customWidth="1"/>
    <col min="5894" max="5894" width="11.7109375" style="166" customWidth="1"/>
    <col min="5895" max="5895" width="14.28515625" style="166" customWidth="1"/>
    <col min="5896" max="5896" width="10" style="166" customWidth="1"/>
    <col min="5897" max="5897" width="11.7109375" style="166" customWidth="1"/>
    <col min="5898" max="5898" width="14.7109375" style="166" customWidth="1"/>
    <col min="5899" max="5899" width="11" style="166" bestFit="1" customWidth="1"/>
    <col min="5900" max="5900" width="11.7109375" style="166" customWidth="1"/>
    <col min="5901" max="6144" width="9.140625" style="166"/>
    <col min="6145" max="6145" width="8.5703125" style="166" customWidth="1"/>
    <col min="6146" max="6146" width="30.5703125" style="166" customWidth="1"/>
    <col min="6147" max="6147" width="22.28515625" style="166" customWidth="1"/>
    <col min="6148" max="6148" width="14.28515625" style="166" customWidth="1"/>
    <col min="6149" max="6149" width="10" style="166" customWidth="1"/>
    <col min="6150" max="6150" width="11.7109375" style="166" customWidth="1"/>
    <col min="6151" max="6151" width="14.28515625" style="166" customWidth="1"/>
    <col min="6152" max="6152" width="10" style="166" customWidth="1"/>
    <col min="6153" max="6153" width="11.7109375" style="166" customWidth="1"/>
    <col min="6154" max="6154" width="14.7109375" style="166" customWidth="1"/>
    <col min="6155" max="6155" width="11" style="166" bestFit="1" customWidth="1"/>
    <col min="6156" max="6156" width="11.7109375" style="166" customWidth="1"/>
    <col min="6157" max="6400" width="9.140625" style="166"/>
    <col min="6401" max="6401" width="8.5703125" style="166" customWidth="1"/>
    <col min="6402" max="6402" width="30.5703125" style="166" customWidth="1"/>
    <col min="6403" max="6403" width="22.28515625" style="166" customWidth="1"/>
    <col min="6404" max="6404" width="14.28515625" style="166" customWidth="1"/>
    <col min="6405" max="6405" width="10" style="166" customWidth="1"/>
    <col min="6406" max="6406" width="11.7109375" style="166" customWidth="1"/>
    <col min="6407" max="6407" width="14.28515625" style="166" customWidth="1"/>
    <col min="6408" max="6408" width="10" style="166" customWidth="1"/>
    <col min="6409" max="6409" width="11.7109375" style="166" customWidth="1"/>
    <col min="6410" max="6410" width="14.7109375" style="166" customWidth="1"/>
    <col min="6411" max="6411" width="11" style="166" bestFit="1" customWidth="1"/>
    <col min="6412" max="6412" width="11.7109375" style="166" customWidth="1"/>
    <col min="6413" max="6656" width="9.140625" style="166"/>
    <col min="6657" max="6657" width="8.5703125" style="166" customWidth="1"/>
    <col min="6658" max="6658" width="30.5703125" style="166" customWidth="1"/>
    <col min="6659" max="6659" width="22.28515625" style="166" customWidth="1"/>
    <col min="6660" max="6660" width="14.28515625" style="166" customWidth="1"/>
    <col min="6661" max="6661" width="10" style="166" customWidth="1"/>
    <col min="6662" max="6662" width="11.7109375" style="166" customWidth="1"/>
    <col min="6663" max="6663" width="14.28515625" style="166" customWidth="1"/>
    <col min="6664" max="6664" width="10" style="166" customWidth="1"/>
    <col min="6665" max="6665" width="11.7109375" style="166" customWidth="1"/>
    <col min="6666" max="6666" width="14.7109375" style="166" customWidth="1"/>
    <col min="6667" max="6667" width="11" style="166" bestFit="1" customWidth="1"/>
    <col min="6668" max="6668" width="11.7109375" style="166" customWidth="1"/>
    <col min="6669" max="6912" width="9.140625" style="166"/>
    <col min="6913" max="6913" width="8.5703125" style="166" customWidth="1"/>
    <col min="6914" max="6914" width="30.5703125" style="166" customWidth="1"/>
    <col min="6915" max="6915" width="22.28515625" style="166" customWidth="1"/>
    <col min="6916" max="6916" width="14.28515625" style="166" customWidth="1"/>
    <col min="6917" max="6917" width="10" style="166" customWidth="1"/>
    <col min="6918" max="6918" width="11.7109375" style="166" customWidth="1"/>
    <col min="6919" max="6919" width="14.28515625" style="166" customWidth="1"/>
    <col min="6920" max="6920" width="10" style="166" customWidth="1"/>
    <col min="6921" max="6921" width="11.7109375" style="166" customWidth="1"/>
    <col min="6922" max="6922" width="14.7109375" style="166" customWidth="1"/>
    <col min="6923" max="6923" width="11" style="166" bestFit="1" customWidth="1"/>
    <col min="6924" max="6924" width="11.7109375" style="166" customWidth="1"/>
    <col min="6925" max="7168" width="9.140625" style="166"/>
    <col min="7169" max="7169" width="8.5703125" style="166" customWidth="1"/>
    <col min="7170" max="7170" width="30.5703125" style="166" customWidth="1"/>
    <col min="7171" max="7171" width="22.28515625" style="166" customWidth="1"/>
    <col min="7172" max="7172" width="14.28515625" style="166" customWidth="1"/>
    <col min="7173" max="7173" width="10" style="166" customWidth="1"/>
    <col min="7174" max="7174" width="11.7109375" style="166" customWidth="1"/>
    <col min="7175" max="7175" width="14.28515625" style="166" customWidth="1"/>
    <col min="7176" max="7176" width="10" style="166" customWidth="1"/>
    <col min="7177" max="7177" width="11.7109375" style="166" customWidth="1"/>
    <col min="7178" max="7178" width="14.7109375" style="166" customWidth="1"/>
    <col min="7179" max="7179" width="11" style="166" bestFit="1" customWidth="1"/>
    <col min="7180" max="7180" width="11.7109375" style="166" customWidth="1"/>
    <col min="7181" max="7424" width="9.140625" style="166"/>
    <col min="7425" max="7425" width="8.5703125" style="166" customWidth="1"/>
    <col min="7426" max="7426" width="30.5703125" style="166" customWidth="1"/>
    <col min="7427" max="7427" width="22.28515625" style="166" customWidth="1"/>
    <col min="7428" max="7428" width="14.28515625" style="166" customWidth="1"/>
    <col min="7429" max="7429" width="10" style="166" customWidth="1"/>
    <col min="7430" max="7430" width="11.7109375" style="166" customWidth="1"/>
    <col min="7431" max="7431" width="14.28515625" style="166" customWidth="1"/>
    <col min="7432" max="7432" width="10" style="166" customWidth="1"/>
    <col min="7433" max="7433" width="11.7109375" style="166" customWidth="1"/>
    <col min="7434" max="7434" width="14.7109375" style="166" customWidth="1"/>
    <col min="7435" max="7435" width="11" style="166" bestFit="1" customWidth="1"/>
    <col min="7436" max="7436" width="11.7109375" style="166" customWidth="1"/>
    <col min="7437" max="7680" width="9.140625" style="166"/>
    <col min="7681" max="7681" width="8.5703125" style="166" customWidth="1"/>
    <col min="7682" max="7682" width="30.5703125" style="166" customWidth="1"/>
    <col min="7683" max="7683" width="22.28515625" style="166" customWidth="1"/>
    <col min="7684" max="7684" width="14.28515625" style="166" customWidth="1"/>
    <col min="7685" max="7685" width="10" style="166" customWidth="1"/>
    <col min="7686" max="7686" width="11.7109375" style="166" customWidth="1"/>
    <col min="7687" max="7687" width="14.28515625" style="166" customWidth="1"/>
    <col min="7688" max="7688" width="10" style="166" customWidth="1"/>
    <col min="7689" max="7689" width="11.7109375" style="166" customWidth="1"/>
    <col min="7690" max="7690" width="14.7109375" style="166" customWidth="1"/>
    <col min="7691" max="7691" width="11" style="166" bestFit="1" customWidth="1"/>
    <col min="7692" max="7692" width="11.7109375" style="166" customWidth="1"/>
    <col min="7693" max="7936" width="9.140625" style="166"/>
    <col min="7937" max="7937" width="8.5703125" style="166" customWidth="1"/>
    <col min="7938" max="7938" width="30.5703125" style="166" customWidth="1"/>
    <col min="7939" max="7939" width="22.28515625" style="166" customWidth="1"/>
    <col min="7940" max="7940" width="14.28515625" style="166" customWidth="1"/>
    <col min="7941" max="7941" width="10" style="166" customWidth="1"/>
    <col min="7942" max="7942" width="11.7109375" style="166" customWidth="1"/>
    <col min="7943" max="7943" width="14.28515625" style="166" customWidth="1"/>
    <col min="7944" max="7944" width="10" style="166" customWidth="1"/>
    <col min="7945" max="7945" width="11.7109375" style="166" customWidth="1"/>
    <col min="7946" max="7946" width="14.7109375" style="166" customWidth="1"/>
    <col min="7947" max="7947" width="11" style="166" bestFit="1" customWidth="1"/>
    <col min="7948" max="7948" width="11.7109375" style="166" customWidth="1"/>
    <col min="7949" max="8192" width="9.140625" style="166"/>
    <col min="8193" max="8193" width="8.5703125" style="166" customWidth="1"/>
    <col min="8194" max="8194" width="30.5703125" style="166" customWidth="1"/>
    <col min="8195" max="8195" width="22.28515625" style="166" customWidth="1"/>
    <col min="8196" max="8196" width="14.28515625" style="166" customWidth="1"/>
    <col min="8197" max="8197" width="10" style="166" customWidth="1"/>
    <col min="8198" max="8198" width="11.7109375" style="166" customWidth="1"/>
    <col min="8199" max="8199" width="14.28515625" style="166" customWidth="1"/>
    <col min="8200" max="8200" width="10" style="166" customWidth="1"/>
    <col min="8201" max="8201" width="11.7109375" style="166" customWidth="1"/>
    <col min="8202" max="8202" width="14.7109375" style="166" customWidth="1"/>
    <col min="8203" max="8203" width="11" style="166" bestFit="1" customWidth="1"/>
    <col min="8204" max="8204" width="11.7109375" style="166" customWidth="1"/>
    <col min="8205" max="8448" width="9.140625" style="166"/>
    <col min="8449" max="8449" width="8.5703125" style="166" customWidth="1"/>
    <col min="8450" max="8450" width="30.5703125" style="166" customWidth="1"/>
    <col min="8451" max="8451" width="22.28515625" style="166" customWidth="1"/>
    <col min="8452" max="8452" width="14.28515625" style="166" customWidth="1"/>
    <col min="8453" max="8453" width="10" style="166" customWidth="1"/>
    <col min="8454" max="8454" width="11.7109375" style="166" customWidth="1"/>
    <col min="8455" max="8455" width="14.28515625" style="166" customWidth="1"/>
    <col min="8456" max="8456" width="10" style="166" customWidth="1"/>
    <col min="8457" max="8457" width="11.7109375" style="166" customWidth="1"/>
    <col min="8458" max="8458" width="14.7109375" style="166" customWidth="1"/>
    <col min="8459" max="8459" width="11" style="166" bestFit="1" customWidth="1"/>
    <col min="8460" max="8460" width="11.7109375" style="166" customWidth="1"/>
    <col min="8461" max="8704" width="9.140625" style="166"/>
    <col min="8705" max="8705" width="8.5703125" style="166" customWidth="1"/>
    <col min="8706" max="8706" width="30.5703125" style="166" customWidth="1"/>
    <col min="8707" max="8707" width="22.28515625" style="166" customWidth="1"/>
    <col min="8708" max="8708" width="14.28515625" style="166" customWidth="1"/>
    <col min="8709" max="8709" width="10" style="166" customWidth="1"/>
    <col min="8710" max="8710" width="11.7109375" style="166" customWidth="1"/>
    <col min="8711" max="8711" width="14.28515625" style="166" customWidth="1"/>
    <col min="8712" max="8712" width="10" style="166" customWidth="1"/>
    <col min="8713" max="8713" width="11.7109375" style="166" customWidth="1"/>
    <col min="8714" max="8714" width="14.7109375" style="166" customWidth="1"/>
    <col min="8715" max="8715" width="11" style="166" bestFit="1" customWidth="1"/>
    <col min="8716" max="8716" width="11.7109375" style="166" customWidth="1"/>
    <col min="8717" max="8960" width="9.140625" style="166"/>
    <col min="8961" max="8961" width="8.5703125" style="166" customWidth="1"/>
    <col min="8962" max="8962" width="30.5703125" style="166" customWidth="1"/>
    <col min="8963" max="8963" width="22.28515625" style="166" customWidth="1"/>
    <col min="8964" max="8964" width="14.28515625" style="166" customWidth="1"/>
    <col min="8965" max="8965" width="10" style="166" customWidth="1"/>
    <col min="8966" max="8966" width="11.7109375" style="166" customWidth="1"/>
    <col min="8967" max="8967" width="14.28515625" style="166" customWidth="1"/>
    <col min="8968" max="8968" width="10" style="166" customWidth="1"/>
    <col min="8969" max="8969" width="11.7109375" style="166" customWidth="1"/>
    <col min="8970" max="8970" width="14.7109375" style="166" customWidth="1"/>
    <col min="8971" max="8971" width="11" style="166" bestFit="1" customWidth="1"/>
    <col min="8972" max="8972" width="11.7109375" style="166" customWidth="1"/>
    <col min="8973" max="9216" width="9.140625" style="166"/>
    <col min="9217" max="9217" width="8.5703125" style="166" customWidth="1"/>
    <col min="9218" max="9218" width="30.5703125" style="166" customWidth="1"/>
    <col min="9219" max="9219" width="22.28515625" style="166" customWidth="1"/>
    <col min="9220" max="9220" width="14.28515625" style="166" customWidth="1"/>
    <col min="9221" max="9221" width="10" style="166" customWidth="1"/>
    <col min="9222" max="9222" width="11.7109375" style="166" customWidth="1"/>
    <col min="9223" max="9223" width="14.28515625" style="166" customWidth="1"/>
    <col min="9224" max="9224" width="10" style="166" customWidth="1"/>
    <col min="9225" max="9225" width="11.7109375" style="166" customWidth="1"/>
    <col min="9226" max="9226" width="14.7109375" style="166" customWidth="1"/>
    <col min="9227" max="9227" width="11" style="166" bestFit="1" customWidth="1"/>
    <col min="9228" max="9228" width="11.7109375" style="166" customWidth="1"/>
    <col min="9229" max="9472" width="9.140625" style="166"/>
    <col min="9473" max="9473" width="8.5703125" style="166" customWidth="1"/>
    <col min="9474" max="9474" width="30.5703125" style="166" customWidth="1"/>
    <col min="9475" max="9475" width="22.28515625" style="166" customWidth="1"/>
    <col min="9476" max="9476" width="14.28515625" style="166" customWidth="1"/>
    <col min="9477" max="9477" width="10" style="166" customWidth="1"/>
    <col min="9478" max="9478" width="11.7109375" style="166" customWidth="1"/>
    <col min="9479" max="9479" width="14.28515625" style="166" customWidth="1"/>
    <col min="9480" max="9480" width="10" style="166" customWidth="1"/>
    <col min="9481" max="9481" width="11.7109375" style="166" customWidth="1"/>
    <col min="9482" max="9482" width="14.7109375" style="166" customWidth="1"/>
    <col min="9483" max="9483" width="11" style="166" bestFit="1" customWidth="1"/>
    <col min="9484" max="9484" width="11.7109375" style="166" customWidth="1"/>
    <col min="9485" max="9728" width="9.140625" style="166"/>
    <col min="9729" max="9729" width="8.5703125" style="166" customWidth="1"/>
    <col min="9730" max="9730" width="30.5703125" style="166" customWidth="1"/>
    <col min="9731" max="9731" width="22.28515625" style="166" customWidth="1"/>
    <col min="9732" max="9732" width="14.28515625" style="166" customWidth="1"/>
    <col min="9733" max="9733" width="10" style="166" customWidth="1"/>
    <col min="9734" max="9734" width="11.7109375" style="166" customWidth="1"/>
    <col min="9735" max="9735" width="14.28515625" style="166" customWidth="1"/>
    <col min="9736" max="9736" width="10" style="166" customWidth="1"/>
    <col min="9737" max="9737" width="11.7109375" style="166" customWidth="1"/>
    <col min="9738" max="9738" width="14.7109375" style="166" customWidth="1"/>
    <col min="9739" max="9739" width="11" style="166" bestFit="1" customWidth="1"/>
    <col min="9740" max="9740" width="11.7109375" style="166" customWidth="1"/>
    <col min="9741" max="9984" width="9.140625" style="166"/>
    <col min="9985" max="9985" width="8.5703125" style="166" customWidth="1"/>
    <col min="9986" max="9986" width="30.5703125" style="166" customWidth="1"/>
    <col min="9987" max="9987" width="22.28515625" style="166" customWidth="1"/>
    <col min="9988" max="9988" width="14.28515625" style="166" customWidth="1"/>
    <col min="9989" max="9989" width="10" style="166" customWidth="1"/>
    <col min="9990" max="9990" width="11.7109375" style="166" customWidth="1"/>
    <col min="9991" max="9991" width="14.28515625" style="166" customWidth="1"/>
    <col min="9992" max="9992" width="10" style="166" customWidth="1"/>
    <col min="9993" max="9993" width="11.7109375" style="166" customWidth="1"/>
    <col min="9994" max="9994" width="14.7109375" style="166" customWidth="1"/>
    <col min="9995" max="9995" width="11" style="166" bestFit="1" customWidth="1"/>
    <col min="9996" max="9996" width="11.7109375" style="166" customWidth="1"/>
    <col min="9997" max="10240" width="9.140625" style="166"/>
    <col min="10241" max="10241" width="8.5703125" style="166" customWidth="1"/>
    <col min="10242" max="10242" width="30.5703125" style="166" customWidth="1"/>
    <col min="10243" max="10243" width="22.28515625" style="166" customWidth="1"/>
    <col min="10244" max="10244" width="14.28515625" style="166" customWidth="1"/>
    <col min="10245" max="10245" width="10" style="166" customWidth="1"/>
    <col min="10246" max="10246" width="11.7109375" style="166" customWidth="1"/>
    <col min="10247" max="10247" width="14.28515625" style="166" customWidth="1"/>
    <col min="10248" max="10248" width="10" style="166" customWidth="1"/>
    <col min="10249" max="10249" width="11.7109375" style="166" customWidth="1"/>
    <col min="10250" max="10250" width="14.7109375" style="166" customWidth="1"/>
    <col min="10251" max="10251" width="11" style="166" bestFit="1" customWidth="1"/>
    <col min="10252" max="10252" width="11.7109375" style="166" customWidth="1"/>
    <col min="10253" max="10496" width="9.140625" style="166"/>
    <col min="10497" max="10497" width="8.5703125" style="166" customWidth="1"/>
    <col min="10498" max="10498" width="30.5703125" style="166" customWidth="1"/>
    <col min="10499" max="10499" width="22.28515625" style="166" customWidth="1"/>
    <col min="10500" max="10500" width="14.28515625" style="166" customWidth="1"/>
    <col min="10501" max="10501" width="10" style="166" customWidth="1"/>
    <col min="10502" max="10502" width="11.7109375" style="166" customWidth="1"/>
    <col min="10503" max="10503" width="14.28515625" style="166" customWidth="1"/>
    <col min="10504" max="10504" width="10" style="166" customWidth="1"/>
    <col min="10505" max="10505" width="11.7109375" style="166" customWidth="1"/>
    <col min="10506" max="10506" width="14.7109375" style="166" customWidth="1"/>
    <col min="10507" max="10507" width="11" style="166" bestFit="1" customWidth="1"/>
    <col min="10508" max="10508" width="11.7109375" style="166" customWidth="1"/>
    <col min="10509" max="10752" width="9.140625" style="166"/>
    <col min="10753" max="10753" width="8.5703125" style="166" customWidth="1"/>
    <col min="10754" max="10754" width="30.5703125" style="166" customWidth="1"/>
    <col min="10755" max="10755" width="22.28515625" style="166" customWidth="1"/>
    <col min="10756" max="10756" width="14.28515625" style="166" customWidth="1"/>
    <col min="10757" max="10757" width="10" style="166" customWidth="1"/>
    <col min="10758" max="10758" width="11.7109375" style="166" customWidth="1"/>
    <col min="10759" max="10759" width="14.28515625" style="166" customWidth="1"/>
    <col min="10760" max="10760" width="10" style="166" customWidth="1"/>
    <col min="10761" max="10761" width="11.7109375" style="166" customWidth="1"/>
    <col min="10762" max="10762" width="14.7109375" style="166" customWidth="1"/>
    <col min="10763" max="10763" width="11" style="166" bestFit="1" customWidth="1"/>
    <col min="10764" max="10764" width="11.7109375" style="166" customWidth="1"/>
    <col min="10765" max="11008" width="9.140625" style="166"/>
    <col min="11009" max="11009" width="8.5703125" style="166" customWidth="1"/>
    <col min="11010" max="11010" width="30.5703125" style="166" customWidth="1"/>
    <col min="11011" max="11011" width="22.28515625" style="166" customWidth="1"/>
    <col min="11012" max="11012" width="14.28515625" style="166" customWidth="1"/>
    <col min="11013" max="11013" width="10" style="166" customWidth="1"/>
    <col min="11014" max="11014" width="11.7109375" style="166" customWidth="1"/>
    <col min="11015" max="11015" width="14.28515625" style="166" customWidth="1"/>
    <col min="11016" max="11016" width="10" style="166" customWidth="1"/>
    <col min="11017" max="11017" width="11.7109375" style="166" customWidth="1"/>
    <col min="11018" max="11018" width="14.7109375" style="166" customWidth="1"/>
    <col min="11019" max="11019" width="11" style="166" bestFit="1" customWidth="1"/>
    <col min="11020" max="11020" width="11.7109375" style="166" customWidth="1"/>
    <col min="11021" max="11264" width="9.140625" style="166"/>
    <col min="11265" max="11265" width="8.5703125" style="166" customWidth="1"/>
    <col min="11266" max="11266" width="30.5703125" style="166" customWidth="1"/>
    <col min="11267" max="11267" width="22.28515625" style="166" customWidth="1"/>
    <col min="11268" max="11268" width="14.28515625" style="166" customWidth="1"/>
    <col min="11269" max="11269" width="10" style="166" customWidth="1"/>
    <col min="11270" max="11270" width="11.7109375" style="166" customWidth="1"/>
    <col min="11271" max="11271" width="14.28515625" style="166" customWidth="1"/>
    <col min="11272" max="11272" width="10" style="166" customWidth="1"/>
    <col min="11273" max="11273" width="11.7109375" style="166" customWidth="1"/>
    <col min="11274" max="11274" width="14.7109375" style="166" customWidth="1"/>
    <col min="11275" max="11275" width="11" style="166" bestFit="1" customWidth="1"/>
    <col min="11276" max="11276" width="11.7109375" style="166" customWidth="1"/>
    <col min="11277" max="11520" width="9.140625" style="166"/>
    <col min="11521" max="11521" width="8.5703125" style="166" customWidth="1"/>
    <col min="11522" max="11522" width="30.5703125" style="166" customWidth="1"/>
    <col min="11523" max="11523" width="22.28515625" style="166" customWidth="1"/>
    <col min="11524" max="11524" width="14.28515625" style="166" customWidth="1"/>
    <col min="11525" max="11525" width="10" style="166" customWidth="1"/>
    <col min="11526" max="11526" width="11.7109375" style="166" customWidth="1"/>
    <col min="11527" max="11527" width="14.28515625" style="166" customWidth="1"/>
    <col min="11528" max="11528" width="10" style="166" customWidth="1"/>
    <col min="11529" max="11529" width="11.7109375" style="166" customWidth="1"/>
    <col min="11530" max="11530" width="14.7109375" style="166" customWidth="1"/>
    <col min="11531" max="11531" width="11" style="166" bestFit="1" customWidth="1"/>
    <col min="11532" max="11532" width="11.7109375" style="166" customWidth="1"/>
    <col min="11533" max="11776" width="9.140625" style="166"/>
    <col min="11777" max="11777" width="8.5703125" style="166" customWidth="1"/>
    <col min="11778" max="11778" width="30.5703125" style="166" customWidth="1"/>
    <col min="11779" max="11779" width="22.28515625" style="166" customWidth="1"/>
    <col min="11780" max="11780" width="14.28515625" style="166" customWidth="1"/>
    <col min="11781" max="11781" width="10" style="166" customWidth="1"/>
    <col min="11782" max="11782" width="11.7109375" style="166" customWidth="1"/>
    <col min="11783" max="11783" width="14.28515625" style="166" customWidth="1"/>
    <col min="11784" max="11784" width="10" style="166" customWidth="1"/>
    <col min="11785" max="11785" width="11.7109375" style="166" customWidth="1"/>
    <col min="11786" max="11786" width="14.7109375" style="166" customWidth="1"/>
    <col min="11787" max="11787" width="11" style="166" bestFit="1" customWidth="1"/>
    <col min="11788" max="11788" width="11.7109375" style="166" customWidth="1"/>
    <col min="11789" max="12032" width="9.140625" style="166"/>
    <col min="12033" max="12033" width="8.5703125" style="166" customWidth="1"/>
    <col min="12034" max="12034" width="30.5703125" style="166" customWidth="1"/>
    <col min="12035" max="12035" width="22.28515625" style="166" customWidth="1"/>
    <col min="12036" max="12036" width="14.28515625" style="166" customWidth="1"/>
    <col min="12037" max="12037" width="10" style="166" customWidth="1"/>
    <col min="12038" max="12038" width="11.7109375" style="166" customWidth="1"/>
    <col min="12039" max="12039" width="14.28515625" style="166" customWidth="1"/>
    <col min="12040" max="12040" width="10" style="166" customWidth="1"/>
    <col min="12041" max="12041" width="11.7109375" style="166" customWidth="1"/>
    <col min="12042" max="12042" width="14.7109375" style="166" customWidth="1"/>
    <col min="12043" max="12043" width="11" style="166" bestFit="1" customWidth="1"/>
    <col min="12044" max="12044" width="11.7109375" style="166" customWidth="1"/>
    <col min="12045" max="12288" width="9.140625" style="166"/>
    <col min="12289" max="12289" width="8.5703125" style="166" customWidth="1"/>
    <col min="12290" max="12290" width="30.5703125" style="166" customWidth="1"/>
    <col min="12291" max="12291" width="22.28515625" style="166" customWidth="1"/>
    <col min="12292" max="12292" width="14.28515625" style="166" customWidth="1"/>
    <col min="12293" max="12293" width="10" style="166" customWidth="1"/>
    <col min="12294" max="12294" width="11.7109375" style="166" customWidth="1"/>
    <col min="12295" max="12295" width="14.28515625" style="166" customWidth="1"/>
    <col min="12296" max="12296" width="10" style="166" customWidth="1"/>
    <col min="12297" max="12297" width="11.7109375" style="166" customWidth="1"/>
    <col min="12298" max="12298" width="14.7109375" style="166" customWidth="1"/>
    <col min="12299" max="12299" width="11" style="166" bestFit="1" customWidth="1"/>
    <col min="12300" max="12300" width="11.7109375" style="166" customWidth="1"/>
    <col min="12301" max="12544" width="9.140625" style="166"/>
    <col min="12545" max="12545" width="8.5703125" style="166" customWidth="1"/>
    <col min="12546" max="12546" width="30.5703125" style="166" customWidth="1"/>
    <col min="12547" max="12547" width="22.28515625" style="166" customWidth="1"/>
    <col min="12548" max="12548" width="14.28515625" style="166" customWidth="1"/>
    <col min="12549" max="12549" width="10" style="166" customWidth="1"/>
    <col min="12550" max="12550" width="11.7109375" style="166" customWidth="1"/>
    <col min="12551" max="12551" width="14.28515625" style="166" customWidth="1"/>
    <col min="12552" max="12552" width="10" style="166" customWidth="1"/>
    <col min="12553" max="12553" width="11.7109375" style="166" customWidth="1"/>
    <col min="12554" max="12554" width="14.7109375" style="166" customWidth="1"/>
    <col min="12555" max="12555" width="11" style="166" bestFit="1" customWidth="1"/>
    <col min="12556" max="12556" width="11.7109375" style="166" customWidth="1"/>
    <col min="12557" max="12800" width="9.140625" style="166"/>
    <col min="12801" max="12801" width="8.5703125" style="166" customWidth="1"/>
    <col min="12802" max="12802" width="30.5703125" style="166" customWidth="1"/>
    <col min="12803" max="12803" width="22.28515625" style="166" customWidth="1"/>
    <col min="12804" max="12804" width="14.28515625" style="166" customWidth="1"/>
    <col min="12805" max="12805" width="10" style="166" customWidth="1"/>
    <col min="12806" max="12806" width="11.7109375" style="166" customWidth="1"/>
    <col min="12807" max="12807" width="14.28515625" style="166" customWidth="1"/>
    <col min="12808" max="12808" width="10" style="166" customWidth="1"/>
    <col min="12809" max="12809" width="11.7109375" style="166" customWidth="1"/>
    <col min="12810" max="12810" width="14.7109375" style="166" customWidth="1"/>
    <col min="12811" max="12811" width="11" style="166" bestFit="1" customWidth="1"/>
    <col min="12812" max="12812" width="11.7109375" style="166" customWidth="1"/>
    <col min="12813" max="13056" width="9.140625" style="166"/>
    <col min="13057" max="13057" width="8.5703125" style="166" customWidth="1"/>
    <col min="13058" max="13058" width="30.5703125" style="166" customWidth="1"/>
    <col min="13059" max="13059" width="22.28515625" style="166" customWidth="1"/>
    <col min="13060" max="13060" width="14.28515625" style="166" customWidth="1"/>
    <col min="13061" max="13061" width="10" style="166" customWidth="1"/>
    <col min="13062" max="13062" width="11.7109375" style="166" customWidth="1"/>
    <col min="13063" max="13063" width="14.28515625" style="166" customWidth="1"/>
    <col min="13064" max="13064" width="10" style="166" customWidth="1"/>
    <col min="13065" max="13065" width="11.7109375" style="166" customWidth="1"/>
    <col min="13066" max="13066" width="14.7109375" style="166" customWidth="1"/>
    <col min="13067" max="13067" width="11" style="166" bestFit="1" customWidth="1"/>
    <col min="13068" max="13068" width="11.7109375" style="166" customWidth="1"/>
    <col min="13069" max="13312" width="9.140625" style="166"/>
    <col min="13313" max="13313" width="8.5703125" style="166" customWidth="1"/>
    <col min="13314" max="13314" width="30.5703125" style="166" customWidth="1"/>
    <col min="13315" max="13315" width="22.28515625" style="166" customWidth="1"/>
    <col min="13316" max="13316" width="14.28515625" style="166" customWidth="1"/>
    <col min="13317" max="13317" width="10" style="166" customWidth="1"/>
    <col min="13318" max="13318" width="11.7109375" style="166" customWidth="1"/>
    <col min="13319" max="13319" width="14.28515625" style="166" customWidth="1"/>
    <col min="13320" max="13320" width="10" style="166" customWidth="1"/>
    <col min="13321" max="13321" width="11.7109375" style="166" customWidth="1"/>
    <col min="13322" max="13322" width="14.7109375" style="166" customWidth="1"/>
    <col min="13323" max="13323" width="11" style="166" bestFit="1" customWidth="1"/>
    <col min="13324" max="13324" width="11.7109375" style="166" customWidth="1"/>
    <col min="13325" max="13568" width="9.140625" style="166"/>
    <col min="13569" max="13569" width="8.5703125" style="166" customWidth="1"/>
    <col min="13570" max="13570" width="30.5703125" style="166" customWidth="1"/>
    <col min="13571" max="13571" width="22.28515625" style="166" customWidth="1"/>
    <col min="13572" max="13572" width="14.28515625" style="166" customWidth="1"/>
    <col min="13573" max="13573" width="10" style="166" customWidth="1"/>
    <col min="13574" max="13574" width="11.7109375" style="166" customWidth="1"/>
    <col min="13575" max="13575" width="14.28515625" style="166" customWidth="1"/>
    <col min="13576" max="13576" width="10" style="166" customWidth="1"/>
    <col min="13577" max="13577" width="11.7109375" style="166" customWidth="1"/>
    <col min="13578" max="13578" width="14.7109375" style="166" customWidth="1"/>
    <col min="13579" max="13579" width="11" style="166" bestFit="1" customWidth="1"/>
    <col min="13580" max="13580" width="11.7109375" style="166" customWidth="1"/>
    <col min="13581" max="13824" width="9.140625" style="166"/>
    <col min="13825" max="13825" width="8.5703125" style="166" customWidth="1"/>
    <col min="13826" max="13826" width="30.5703125" style="166" customWidth="1"/>
    <col min="13827" max="13827" width="22.28515625" style="166" customWidth="1"/>
    <col min="13828" max="13828" width="14.28515625" style="166" customWidth="1"/>
    <col min="13829" max="13829" width="10" style="166" customWidth="1"/>
    <col min="13830" max="13830" width="11.7109375" style="166" customWidth="1"/>
    <col min="13831" max="13831" width="14.28515625" style="166" customWidth="1"/>
    <col min="13832" max="13832" width="10" style="166" customWidth="1"/>
    <col min="13833" max="13833" width="11.7109375" style="166" customWidth="1"/>
    <col min="13834" max="13834" width="14.7109375" style="166" customWidth="1"/>
    <col min="13835" max="13835" width="11" style="166" bestFit="1" customWidth="1"/>
    <col min="13836" max="13836" width="11.7109375" style="166" customWidth="1"/>
    <col min="13837" max="14080" width="9.140625" style="166"/>
    <col min="14081" max="14081" width="8.5703125" style="166" customWidth="1"/>
    <col min="14082" max="14082" width="30.5703125" style="166" customWidth="1"/>
    <col min="14083" max="14083" width="22.28515625" style="166" customWidth="1"/>
    <col min="14084" max="14084" width="14.28515625" style="166" customWidth="1"/>
    <col min="14085" max="14085" width="10" style="166" customWidth="1"/>
    <col min="14086" max="14086" width="11.7109375" style="166" customWidth="1"/>
    <col min="14087" max="14087" width="14.28515625" style="166" customWidth="1"/>
    <col min="14088" max="14088" width="10" style="166" customWidth="1"/>
    <col min="14089" max="14089" width="11.7109375" style="166" customWidth="1"/>
    <col min="14090" max="14090" width="14.7109375" style="166" customWidth="1"/>
    <col min="14091" max="14091" width="11" style="166" bestFit="1" customWidth="1"/>
    <col min="14092" max="14092" width="11.7109375" style="166" customWidth="1"/>
    <col min="14093" max="14336" width="9.140625" style="166"/>
    <col min="14337" max="14337" width="8.5703125" style="166" customWidth="1"/>
    <col min="14338" max="14338" width="30.5703125" style="166" customWidth="1"/>
    <col min="14339" max="14339" width="22.28515625" style="166" customWidth="1"/>
    <col min="14340" max="14340" width="14.28515625" style="166" customWidth="1"/>
    <col min="14341" max="14341" width="10" style="166" customWidth="1"/>
    <col min="14342" max="14342" width="11.7109375" style="166" customWidth="1"/>
    <col min="14343" max="14343" width="14.28515625" style="166" customWidth="1"/>
    <col min="14344" max="14344" width="10" style="166" customWidth="1"/>
    <col min="14345" max="14345" width="11.7109375" style="166" customWidth="1"/>
    <col min="14346" max="14346" width="14.7109375" style="166" customWidth="1"/>
    <col min="14347" max="14347" width="11" style="166" bestFit="1" customWidth="1"/>
    <col min="14348" max="14348" width="11.7109375" style="166" customWidth="1"/>
    <col min="14349" max="14592" width="9.140625" style="166"/>
    <col min="14593" max="14593" width="8.5703125" style="166" customWidth="1"/>
    <col min="14594" max="14594" width="30.5703125" style="166" customWidth="1"/>
    <col min="14595" max="14595" width="22.28515625" style="166" customWidth="1"/>
    <col min="14596" max="14596" width="14.28515625" style="166" customWidth="1"/>
    <col min="14597" max="14597" width="10" style="166" customWidth="1"/>
    <col min="14598" max="14598" width="11.7109375" style="166" customWidth="1"/>
    <col min="14599" max="14599" width="14.28515625" style="166" customWidth="1"/>
    <col min="14600" max="14600" width="10" style="166" customWidth="1"/>
    <col min="14601" max="14601" width="11.7109375" style="166" customWidth="1"/>
    <col min="14602" max="14602" width="14.7109375" style="166" customWidth="1"/>
    <col min="14603" max="14603" width="11" style="166" bestFit="1" customWidth="1"/>
    <col min="14604" max="14604" width="11.7109375" style="166" customWidth="1"/>
    <col min="14605" max="14848" width="9.140625" style="166"/>
    <col min="14849" max="14849" width="8.5703125" style="166" customWidth="1"/>
    <col min="14850" max="14850" width="30.5703125" style="166" customWidth="1"/>
    <col min="14851" max="14851" width="22.28515625" style="166" customWidth="1"/>
    <col min="14852" max="14852" width="14.28515625" style="166" customWidth="1"/>
    <col min="14853" max="14853" width="10" style="166" customWidth="1"/>
    <col min="14854" max="14854" width="11.7109375" style="166" customWidth="1"/>
    <col min="14855" max="14855" width="14.28515625" style="166" customWidth="1"/>
    <col min="14856" max="14856" width="10" style="166" customWidth="1"/>
    <col min="14857" max="14857" width="11.7109375" style="166" customWidth="1"/>
    <col min="14858" max="14858" width="14.7109375" style="166" customWidth="1"/>
    <col min="14859" max="14859" width="11" style="166" bestFit="1" customWidth="1"/>
    <col min="14860" max="14860" width="11.7109375" style="166" customWidth="1"/>
    <col min="14861" max="15104" width="9.140625" style="166"/>
    <col min="15105" max="15105" width="8.5703125" style="166" customWidth="1"/>
    <col min="15106" max="15106" width="30.5703125" style="166" customWidth="1"/>
    <col min="15107" max="15107" width="22.28515625" style="166" customWidth="1"/>
    <col min="15108" max="15108" width="14.28515625" style="166" customWidth="1"/>
    <col min="15109" max="15109" width="10" style="166" customWidth="1"/>
    <col min="15110" max="15110" width="11.7109375" style="166" customWidth="1"/>
    <col min="15111" max="15111" width="14.28515625" style="166" customWidth="1"/>
    <col min="15112" max="15112" width="10" style="166" customWidth="1"/>
    <col min="15113" max="15113" width="11.7109375" style="166" customWidth="1"/>
    <col min="15114" max="15114" width="14.7109375" style="166" customWidth="1"/>
    <col min="15115" max="15115" width="11" style="166" bestFit="1" customWidth="1"/>
    <col min="15116" max="15116" width="11.7109375" style="166" customWidth="1"/>
    <col min="15117" max="15360" width="9.140625" style="166"/>
    <col min="15361" max="15361" width="8.5703125" style="166" customWidth="1"/>
    <col min="15362" max="15362" width="30.5703125" style="166" customWidth="1"/>
    <col min="15363" max="15363" width="22.28515625" style="166" customWidth="1"/>
    <col min="15364" max="15364" width="14.28515625" style="166" customWidth="1"/>
    <col min="15365" max="15365" width="10" style="166" customWidth="1"/>
    <col min="15366" max="15366" width="11.7109375" style="166" customWidth="1"/>
    <col min="15367" max="15367" width="14.28515625" style="166" customWidth="1"/>
    <col min="15368" max="15368" width="10" style="166" customWidth="1"/>
    <col min="15369" max="15369" width="11.7109375" style="166" customWidth="1"/>
    <col min="15370" max="15370" width="14.7109375" style="166" customWidth="1"/>
    <col min="15371" max="15371" width="11" style="166" bestFit="1" customWidth="1"/>
    <col min="15372" max="15372" width="11.7109375" style="166" customWidth="1"/>
    <col min="15373" max="15616" width="9.140625" style="166"/>
    <col min="15617" max="15617" width="8.5703125" style="166" customWidth="1"/>
    <col min="15618" max="15618" width="30.5703125" style="166" customWidth="1"/>
    <col min="15619" max="15619" width="22.28515625" style="166" customWidth="1"/>
    <col min="15620" max="15620" width="14.28515625" style="166" customWidth="1"/>
    <col min="15621" max="15621" width="10" style="166" customWidth="1"/>
    <col min="15622" max="15622" width="11.7109375" style="166" customWidth="1"/>
    <col min="15623" max="15623" width="14.28515625" style="166" customWidth="1"/>
    <col min="15624" max="15624" width="10" style="166" customWidth="1"/>
    <col min="15625" max="15625" width="11.7109375" style="166" customWidth="1"/>
    <col min="15626" max="15626" width="14.7109375" style="166" customWidth="1"/>
    <col min="15627" max="15627" width="11" style="166" bestFit="1" customWidth="1"/>
    <col min="15628" max="15628" width="11.7109375" style="166" customWidth="1"/>
    <col min="15629" max="15872" width="9.140625" style="166"/>
    <col min="15873" max="15873" width="8.5703125" style="166" customWidth="1"/>
    <col min="15874" max="15874" width="30.5703125" style="166" customWidth="1"/>
    <col min="15875" max="15875" width="22.28515625" style="166" customWidth="1"/>
    <col min="15876" max="15876" width="14.28515625" style="166" customWidth="1"/>
    <col min="15877" max="15877" width="10" style="166" customWidth="1"/>
    <col min="15878" max="15878" width="11.7109375" style="166" customWidth="1"/>
    <col min="15879" max="15879" width="14.28515625" style="166" customWidth="1"/>
    <col min="15880" max="15880" width="10" style="166" customWidth="1"/>
    <col min="15881" max="15881" width="11.7109375" style="166" customWidth="1"/>
    <col min="15882" max="15882" width="14.7109375" style="166" customWidth="1"/>
    <col min="15883" max="15883" width="11" style="166" bestFit="1" customWidth="1"/>
    <col min="15884" max="15884" width="11.7109375" style="166" customWidth="1"/>
    <col min="15885" max="16128" width="9.140625" style="166"/>
    <col min="16129" max="16129" width="8.5703125" style="166" customWidth="1"/>
    <col min="16130" max="16130" width="30.5703125" style="166" customWidth="1"/>
    <col min="16131" max="16131" width="22.28515625" style="166" customWidth="1"/>
    <col min="16132" max="16132" width="14.28515625" style="166" customWidth="1"/>
    <col min="16133" max="16133" width="10" style="166" customWidth="1"/>
    <col min="16134" max="16134" width="11.7109375" style="166" customWidth="1"/>
    <col min="16135" max="16135" width="14.28515625" style="166" customWidth="1"/>
    <col min="16136" max="16136" width="10" style="166" customWidth="1"/>
    <col min="16137" max="16137" width="11.7109375" style="166" customWidth="1"/>
    <col min="16138" max="16138" width="14.7109375" style="166" customWidth="1"/>
    <col min="16139" max="16139" width="11" style="166" bestFit="1" customWidth="1"/>
    <col min="16140" max="16140" width="11.7109375" style="166" customWidth="1"/>
    <col min="16141" max="16384" width="9.140625" style="166"/>
  </cols>
  <sheetData>
    <row r="1" spans="1:14" ht="7.5" customHeight="1" x14ac:dyDescent="0.25"/>
    <row r="2" spans="1:14" ht="9" customHeight="1" x14ac:dyDescent="0.25"/>
    <row r="3" spans="1:14" ht="6" customHeight="1" x14ac:dyDescent="0.3"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</row>
    <row r="4" spans="1:14" ht="30.75" customHeight="1" x14ac:dyDescent="0.25">
      <c r="A4" s="346" t="s">
        <v>161</v>
      </c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</row>
    <row r="5" spans="1:14" ht="8.25" customHeight="1" x14ac:dyDescent="0.25">
      <c r="A5" s="168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</row>
    <row r="6" spans="1:14" ht="7.5" customHeight="1" x14ac:dyDescent="0.3"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</row>
    <row r="7" spans="1:14" ht="6" customHeight="1" thickBot="1" x14ac:dyDescent="0.3">
      <c r="A7" s="170"/>
      <c r="B7" s="170"/>
      <c r="C7" s="170"/>
      <c r="J7" s="170"/>
      <c r="K7" s="170"/>
      <c r="L7" s="170"/>
    </row>
    <row r="8" spans="1:14" ht="36.75" customHeight="1" x14ac:dyDescent="0.25">
      <c r="A8" s="171" t="s">
        <v>121</v>
      </c>
      <c r="B8" s="172" t="s">
        <v>122</v>
      </c>
      <c r="C8" s="172" t="s">
        <v>123</v>
      </c>
      <c r="D8" s="173" t="s">
        <v>124</v>
      </c>
      <c r="E8" s="174"/>
      <c r="F8" s="174"/>
      <c r="G8" s="174"/>
      <c r="H8" s="174"/>
      <c r="I8" s="174"/>
      <c r="J8" s="174"/>
      <c r="K8" s="174"/>
      <c r="L8" s="175"/>
    </row>
    <row r="9" spans="1:14" ht="36.75" customHeight="1" x14ac:dyDescent="0.25">
      <c r="A9" s="176" t="s">
        <v>125</v>
      </c>
      <c r="B9" s="177" t="s">
        <v>126</v>
      </c>
      <c r="C9" s="178" t="s">
        <v>127</v>
      </c>
      <c r="D9" s="179" t="s">
        <v>128</v>
      </c>
      <c r="E9" s="180"/>
      <c r="F9" s="181" t="s">
        <v>129</v>
      </c>
      <c r="G9" s="179" t="s">
        <v>130</v>
      </c>
      <c r="H9" s="180"/>
      <c r="I9" s="181" t="s">
        <v>129</v>
      </c>
      <c r="J9" s="179" t="s">
        <v>131</v>
      </c>
      <c r="K9" s="180"/>
      <c r="L9" s="182" t="s">
        <v>129</v>
      </c>
    </row>
    <row r="10" spans="1:14" ht="36.75" customHeight="1" thickBot="1" x14ac:dyDescent="0.3">
      <c r="A10" s="176"/>
      <c r="B10" s="183"/>
      <c r="C10" s="184" t="s">
        <v>132</v>
      </c>
      <c r="D10" s="177" t="s">
        <v>133</v>
      </c>
      <c r="E10" s="177" t="s">
        <v>134</v>
      </c>
      <c r="F10" s="177" t="s">
        <v>135</v>
      </c>
      <c r="G10" s="177" t="s">
        <v>133</v>
      </c>
      <c r="H10" s="177" t="s">
        <v>134</v>
      </c>
      <c r="I10" s="177" t="s">
        <v>135</v>
      </c>
      <c r="J10" s="181" t="s">
        <v>133</v>
      </c>
      <c r="K10" s="185" t="s">
        <v>134</v>
      </c>
      <c r="L10" s="186" t="s">
        <v>135</v>
      </c>
      <c r="N10" s="187"/>
    </row>
    <row r="11" spans="1:14" ht="53.25" customHeight="1" x14ac:dyDescent="0.25">
      <c r="A11" s="197">
        <v>111</v>
      </c>
      <c r="B11" s="198" t="s">
        <v>136</v>
      </c>
      <c r="C11" s="294">
        <v>6590494</v>
      </c>
      <c r="D11" s="295">
        <v>2318733</v>
      </c>
      <c r="E11" s="296">
        <v>60.291444805524051</v>
      </c>
      <c r="F11" s="296">
        <v>35.182992352318351</v>
      </c>
      <c r="G11" s="297">
        <v>1518947</v>
      </c>
      <c r="H11" s="296">
        <v>76.169880305311963</v>
      </c>
      <c r="I11" s="296">
        <v>23.047543932215095</v>
      </c>
      <c r="J11" s="298">
        <v>3837680</v>
      </c>
      <c r="K11" s="299">
        <v>65.713349809273268</v>
      </c>
      <c r="L11" s="300">
        <v>58.23053628453345</v>
      </c>
    </row>
    <row r="12" spans="1:14" ht="53.25" customHeight="1" x14ac:dyDescent="0.25">
      <c r="A12" s="197">
        <v>201</v>
      </c>
      <c r="B12" s="198" t="s">
        <v>137</v>
      </c>
      <c r="C12" s="301">
        <v>567026</v>
      </c>
      <c r="D12" s="302">
        <v>193972</v>
      </c>
      <c r="E12" s="303">
        <v>5.0436389751718336</v>
      </c>
      <c r="F12" s="303">
        <v>34.20866062579141</v>
      </c>
      <c r="G12" s="304">
        <v>87963</v>
      </c>
      <c r="H12" s="303">
        <v>4.4110368441401553</v>
      </c>
      <c r="I12" s="303">
        <v>15.513045257183974</v>
      </c>
      <c r="J12" s="305">
        <v>281935</v>
      </c>
      <c r="K12" s="306">
        <v>4.8276284834789402</v>
      </c>
      <c r="L12" s="307">
        <v>49.721705882975378</v>
      </c>
    </row>
    <row r="13" spans="1:14" ht="53.25" customHeight="1" x14ac:dyDescent="0.25">
      <c r="A13" s="197">
        <v>205</v>
      </c>
      <c r="B13" s="198" t="s">
        <v>154</v>
      </c>
      <c r="C13" s="301">
        <v>344880</v>
      </c>
      <c r="D13" s="302">
        <v>157861</v>
      </c>
      <c r="E13" s="303">
        <v>4.1046846568556328</v>
      </c>
      <c r="F13" s="303">
        <v>45.772732544653209</v>
      </c>
      <c r="G13" s="304">
        <v>52333</v>
      </c>
      <c r="H13" s="303">
        <v>2.6243169419458949</v>
      </c>
      <c r="I13" s="303">
        <v>15.174263511946185</v>
      </c>
      <c r="J13" s="305">
        <v>210194</v>
      </c>
      <c r="K13" s="306">
        <v>3.5991932234606288</v>
      </c>
      <c r="L13" s="307">
        <v>60.946996056599403</v>
      </c>
    </row>
    <row r="14" spans="1:14" ht="53.25" customHeight="1" x14ac:dyDescent="0.25">
      <c r="A14" s="197">
        <v>207</v>
      </c>
      <c r="B14" s="198" t="s">
        <v>139</v>
      </c>
      <c r="C14" s="301">
        <v>635028</v>
      </c>
      <c r="D14" s="302">
        <v>268412</v>
      </c>
      <c r="E14" s="303">
        <v>6.9792198080332328</v>
      </c>
      <c r="F14" s="303">
        <v>42.26774252473907</v>
      </c>
      <c r="G14" s="304">
        <v>73738</v>
      </c>
      <c r="H14" s="303">
        <v>3.6977028388436817</v>
      </c>
      <c r="I14" s="303">
        <v>11.611771449447899</v>
      </c>
      <c r="J14" s="305">
        <v>342150</v>
      </c>
      <c r="K14" s="306">
        <v>5.8587017774391947</v>
      </c>
      <c r="L14" s="307">
        <v>53.879513974186963</v>
      </c>
    </row>
    <row r="15" spans="1:14" ht="53.25" customHeight="1" x14ac:dyDescent="0.25">
      <c r="A15" s="197">
        <v>209</v>
      </c>
      <c r="B15" s="198" t="s">
        <v>140</v>
      </c>
      <c r="C15" s="301">
        <v>128243</v>
      </c>
      <c r="D15" s="302">
        <v>46587</v>
      </c>
      <c r="E15" s="303">
        <v>1.211350137836029</v>
      </c>
      <c r="F15" s="303">
        <v>36.327128966103416</v>
      </c>
      <c r="G15" s="304">
        <v>21523</v>
      </c>
      <c r="H15" s="303">
        <v>1.0793031842527945</v>
      </c>
      <c r="I15" s="303">
        <v>16.782982307026504</v>
      </c>
      <c r="J15" s="305">
        <v>68110</v>
      </c>
      <c r="K15" s="306">
        <v>1.1662609325190225</v>
      </c>
      <c r="L15" s="307">
        <v>53.110111273129924</v>
      </c>
    </row>
    <row r="16" spans="1:14" ht="53.25" customHeight="1" x14ac:dyDescent="0.25">
      <c r="A16" s="197">
        <v>211</v>
      </c>
      <c r="B16" s="198" t="s">
        <v>141</v>
      </c>
      <c r="C16" s="301">
        <v>1018131</v>
      </c>
      <c r="D16" s="302">
        <v>397346</v>
      </c>
      <c r="E16" s="303">
        <v>10.331747737965415</v>
      </c>
      <c r="F16" s="303">
        <v>39.027001436946719</v>
      </c>
      <c r="G16" s="304">
        <v>126760</v>
      </c>
      <c r="H16" s="303">
        <v>6.35657072136246</v>
      </c>
      <c r="I16" s="303">
        <v>12.450264258725056</v>
      </c>
      <c r="J16" s="305">
        <v>524106</v>
      </c>
      <c r="K16" s="306">
        <v>8.9743701702953285</v>
      </c>
      <c r="L16" s="307">
        <v>51.477265695671768</v>
      </c>
    </row>
    <row r="17" spans="1:12" ht="53.25" customHeight="1" x14ac:dyDescent="0.25">
      <c r="A17" s="197">
        <v>213</v>
      </c>
      <c r="B17" s="198" t="s">
        <v>142</v>
      </c>
      <c r="C17" s="301">
        <v>354368</v>
      </c>
      <c r="D17" s="302">
        <v>178278</v>
      </c>
      <c r="E17" s="303">
        <v>4.6355652837300445</v>
      </c>
      <c r="F17" s="303">
        <v>50.308718620191442</v>
      </c>
      <c r="G17" s="304">
        <v>36278</v>
      </c>
      <c r="H17" s="303">
        <v>1.8192148361437941</v>
      </c>
      <c r="I17" s="303">
        <v>10.237380350370236</v>
      </c>
      <c r="J17" s="305">
        <v>214556</v>
      </c>
      <c r="K17" s="306">
        <v>3.6738846078043079</v>
      </c>
      <c r="L17" s="307">
        <v>60.54609897056168</v>
      </c>
    </row>
    <row r="18" spans="1:12" ht="53.25" customHeight="1" x14ac:dyDescent="0.25">
      <c r="A18" s="197">
        <v>217</v>
      </c>
      <c r="B18" s="198" t="s">
        <v>143</v>
      </c>
      <c r="C18" s="301">
        <v>327357</v>
      </c>
      <c r="D18" s="302">
        <v>146330</v>
      </c>
      <c r="E18" s="303">
        <v>3.8048568413837791</v>
      </c>
      <c r="F18" s="303">
        <v>44.70043408266816</v>
      </c>
      <c r="G18" s="304">
        <v>35924</v>
      </c>
      <c r="H18" s="303">
        <v>1.8014629740787711</v>
      </c>
      <c r="I18" s="303">
        <v>10.973951985141603</v>
      </c>
      <c r="J18" s="305">
        <v>182254</v>
      </c>
      <c r="K18" s="306">
        <v>3.120771105495844</v>
      </c>
      <c r="L18" s="307">
        <v>55.674386067809756</v>
      </c>
    </row>
    <row r="19" spans="1:12" ht="53.25" customHeight="1" thickBot="1" x14ac:dyDescent="0.3">
      <c r="A19" s="247">
        <v>222</v>
      </c>
      <c r="B19" s="198" t="s">
        <v>155</v>
      </c>
      <c r="C19" s="308">
        <v>311808</v>
      </c>
      <c r="D19" s="309">
        <v>138355</v>
      </c>
      <c r="E19" s="310">
        <v>3.5974917534999848</v>
      </c>
      <c r="F19" s="310">
        <v>44.371857040229884</v>
      </c>
      <c r="G19" s="311">
        <v>40691</v>
      </c>
      <c r="H19" s="310">
        <v>2.0405113539204787</v>
      </c>
      <c r="I19" s="310">
        <v>13.050017959770114</v>
      </c>
      <c r="J19" s="312">
        <v>179046</v>
      </c>
      <c r="K19" s="313">
        <v>3.0658398902334594</v>
      </c>
      <c r="L19" s="314">
        <v>57.421875</v>
      </c>
    </row>
    <row r="20" spans="1:12" ht="36.75" customHeight="1" x14ac:dyDescent="0.25">
      <c r="A20" s="223" t="s">
        <v>145</v>
      </c>
      <c r="B20" s="224"/>
      <c r="C20" s="315">
        <v>3686841</v>
      </c>
      <c r="D20" s="316">
        <v>1527141</v>
      </c>
      <c r="E20" s="317">
        <v>39.708555194475949</v>
      </c>
      <c r="F20" s="317">
        <v>41.421395715193576</v>
      </c>
      <c r="G20" s="318">
        <v>475210</v>
      </c>
      <c r="H20" s="317">
        <v>23.83011969468803</v>
      </c>
      <c r="I20" s="317">
        <v>12.889354328000584</v>
      </c>
      <c r="J20" s="319">
        <v>2002351</v>
      </c>
      <c r="K20" s="320">
        <v>34.286650190726725</v>
      </c>
      <c r="L20" s="321">
        <v>54.310750043194155</v>
      </c>
    </row>
    <row r="21" spans="1:12" ht="36.75" customHeight="1" thickBot="1" x14ac:dyDescent="0.35">
      <c r="A21" s="265" t="s">
        <v>146</v>
      </c>
      <c r="B21" s="266"/>
      <c r="C21" s="322">
        <v>10277335</v>
      </c>
      <c r="D21" s="309">
        <v>3845874</v>
      </c>
      <c r="E21" s="310">
        <v>100</v>
      </c>
      <c r="F21" s="310">
        <v>37.420926728573114</v>
      </c>
      <c r="G21" s="311">
        <v>1994157</v>
      </c>
      <c r="H21" s="310">
        <v>100</v>
      </c>
      <c r="I21" s="310">
        <v>19.40344457001742</v>
      </c>
      <c r="J21" s="312">
        <v>5840031</v>
      </c>
      <c r="K21" s="313">
        <v>100</v>
      </c>
      <c r="L21" s="314">
        <v>56.824371298590535</v>
      </c>
    </row>
    <row r="22" spans="1:12" ht="24.75" customHeight="1" x14ac:dyDescent="0.25">
      <c r="A22" s="239"/>
      <c r="B22" s="240"/>
      <c r="C22" s="241"/>
      <c r="D22" s="241"/>
      <c r="E22" s="241"/>
      <c r="F22" s="241"/>
      <c r="G22" s="241"/>
      <c r="H22" s="241"/>
      <c r="I22" s="241"/>
      <c r="J22" s="241"/>
      <c r="K22" s="241"/>
      <c r="L22" s="242"/>
    </row>
    <row r="23" spans="1:12" x14ac:dyDescent="0.25">
      <c r="B23" s="246"/>
      <c r="C23" s="246"/>
      <c r="D23" s="246"/>
      <c r="E23" s="246"/>
      <c r="F23" s="246"/>
      <c r="G23" s="246"/>
      <c r="H23" s="166" t="s">
        <v>159</v>
      </c>
      <c r="I23" s="246"/>
      <c r="J23" s="246"/>
      <c r="K23" s="246"/>
      <c r="L23" s="246"/>
    </row>
    <row r="24" spans="1:12" x14ac:dyDescent="0.25">
      <c r="I24" s="348">
        <v>38736</v>
      </c>
      <c r="J24" s="348"/>
    </row>
  </sheetData>
  <sheetProtection password="CC0B" sheet="1" objects="1" scenarios="1"/>
  <mergeCells count="2">
    <mergeCell ref="A4:L4"/>
    <mergeCell ref="I24:J24"/>
  </mergeCells>
  <printOptions horizontalCentered="1" verticalCentered="1"/>
  <pageMargins left="0.59055118110236227" right="0.59055118110236227" top="0.78740157480314965" bottom="0.78740157480314965" header="0.51181102362204722" footer="0"/>
  <pageSetup paperSize="9" scale="66" orientation="landscape" horizontalDpi="300" verticalDpi="300" r:id="rId1"/>
  <headerFooter alignWithMargins="0">
    <oddHeader xml:space="preserve">&amp;C&amp;"Times New Roman CE,Obyčejné"&amp;14Všeobecná zdravotní pojišťovna  ČR - Ústředí 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F7276-F721-4FA7-AAA5-DEA18ADA98B2}">
  <dimension ref="B5"/>
  <sheetViews>
    <sheetView workbookViewId="0">
      <selection activeCell="J14" sqref="J14"/>
    </sheetView>
  </sheetViews>
  <sheetFormatPr defaultRowHeight="12.75" x14ac:dyDescent="0.2"/>
  <sheetData>
    <row r="5" spans="2:2" x14ac:dyDescent="0.2">
      <c r="B5" t="s">
        <v>190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7D8B5-239B-4DE5-8C7E-470F753D7671}">
  <sheetPr>
    <pageSetUpPr fitToPage="1"/>
  </sheetPr>
  <dimension ref="A1:N24"/>
  <sheetViews>
    <sheetView topLeftCell="A16" zoomScale="75" workbookViewId="0">
      <selection activeCell="E32" sqref="E32"/>
    </sheetView>
  </sheetViews>
  <sheetFormatPr defaultRowHeight="15.75" x14ac:dyDescent="0.25"/>
  <cols>
    <col min="1" max="1" width="8.5703125" style="166" customWidth="1"/>
    <col min="2" max="2" width="30.5703125" style="166" customWidth="1"/>
    <col min="3" max="3" width="23.85546875" style="166" bestFit="1" customWidth="1"/>
    <col min="4" max="4" width="21.85546875" style="166" customWidth="1"/>
    <col min="5" max="5" width="16.5703125" style="166" bestFit="1" customWidth="1"/>
    <col min="6" max="6" width="16.42578125" style="166" customWidth="1"/>
    <col min="7" max="7" width="22.140625" style="166" customWidth="1"/>
    <col min="8" max="8" width="18.7109375" style="166" customWidth="1"/>
    <col min="9" max="9" width="15.5703125" style="166" bestFit="1" customWidth="1"/>
    <col min="10" max="10" width="25.7109375" style="166" customWidth="1"/>
    <col min="11" max="11" width="17.7109375" style="166" bestFit="1" customWidth="1"/>
    <col min="12" max="12" width="17.7109375" style="166" customWidth="1"/>
    <col min="13" max="256" width="9.140625" style="166"/>
    <col min="257" max="257" width="8.5703125" style="166" customWidth="1"/>
    <col min="258" max="258" width="30.5703125" style="166" customWidth="1"/>
    <col min="259" max="259" width="23.85546875" style="166" bestFit="1" customWidth="1"/>
    <col min="260" max="260" width="21.85546875" style="166" customWidth="1"/>
    <col min="261" max="261" width="16.5703125" style="166" bestFit="1" customWidth="1"/>
    <col min="262" max="262" width="16.42578125" style="166" customWidth="1"/>
    <col min="263" max="263" width="22.140625" style="166" customWidth="1"/>
    <col min="264" max="264" width="18.7109375" style="166" customWidth="1"/>
    <col min="265" max="265" width="15.5703125" style="166" bestFit="1" customWidth="1"/>
    <col min="266" max="266" width="25.7109375" style="166" customWidth="1"/>
    <col min="267" max="267" width="17.7109375" style="166" bestFit="1" customWidth="1"/>
    <col min="268" max="268" width="17.7109375" style="166" customWidth="1"/>
    <col min="269" max="512" width="9.140625" style="166"/>
    <col min="513" max="513" width="8.5703125" style="166" customWidth="1"/>
    <col min="514" max="514" width="30.5703125" style="166" customWidth="1"/>
    <col min="515" max="515" width="23.85546875" style="166" bestFit="1" customWidth="1"/>
    <col min="516" max="516" width="21.85546875" style="166" customWidth="1"/>
    <col min="517" max="517" width="16.5703125" style="166" bestFit="1" customWidth="1"/>
    <col min="518" max="518" width="16.42578125" style="166" customWidth="1"/>
    <col min="519" max="519" width="22.140625" style="166" customWidth="1"/>
    <col min="520" max="520" width="18.7109375" style="166" customWidth="1"/>
    <col min="521" max="521" width="15.5703125" style="166" bestFit="1" customWidth="1"/>
    <col min="522" max="522" width="25.7109375" style="166" customWidth="1"/>
    <col min="523" max="523" width="17.7109375" style="166" bestFit="1" customWidth="1"/>
    <col min="524" max="524" width="17.7109375" style="166" customWidth="1"/>
    <col min="525" max="768" width="9.140625" style="166"/>
    <col min="769" max="769" width="8.5703125" style="166" customWidth="1"/>
    <col min="770" max="770" width="30.5703125" style="166" customWidth="1"/>
    <col min="771" max="771" width="23.85546875" style="166" bestFit="1" customWidth="1"/>
    <col min="772" max="772" width="21.85546875" style="166" customWidth="1"/>
    <col min="773" max="773" width="16.5703125" style="166" bestFit="1" customWidth="1"/>
    <col min="774" max="774" width="16.42578125" style="166" customWidth="1"/>
    <col min="775" max="775" width="22.140625" style="166" customWidth="1"/>
    <col min="776" max="776" width="18.7109375" style="166" customWidth="1"/>
    <col min="777" max="777" width="15.5703125" style="166" bestFit="1" customWidth="1"/>
    <col min="778" max="778" width="25.7109375" style="166" customWidth="1"/>
    <col min="779" max="779" width="17.7109375" style="166" bestFit="1" customWidth="1"/>
    <col min="780" max="780" width="17.7109375" style="166" customWidth="1"/>
    <col min="781" max="1024" width="9.140625" style="166"/>
    <col min="1025" max="1025" width="8.5703125" style="166" customWidth="1"/>
    <col min="1026" max="1026" width="30.5703125" style="166" customWidth="1"/>
    <col min="1027" max="1027" width="23.85546875" style="166" bestFit="1" customWidth="1"/>
    <col min="1028" max="1028" width="21.85546875" style="166" customWidth="1"/>
    <col min="1029" max="1029" width="16.5703125" style="166" bestFit="1" customWidth="1"/>
    <col min="1030" max="1030" width="16.42578125" style="166" customWidth="1"/>
    <col min="1031" max="1031" width="22.140625" style="166" customWidth="1"/>
    <col min="1032" max="1032" width="18.7109375" style="166" customWidth="1"/>
    <col min="1033" max="1033" width="15.5703125" style="166" bestFit="1" customWidth="1"/>
    <col min="1034" max="1034" width="25.7109375" style="166" customWidth="1"/>
    <col min="1035" max="1035" width="17.7109375" style="166" bestFit="1" customWidth="1"/>
    <col min="1036" max="1036" width="17.7109375" style="166" customWidth="1"/>
    <col min="1037" max="1280" width="9.140625" style="166"/>
    <col min="1281" max="1281" width="8.5703125" style="166" customWidth="1"/>
    <col min="1282" max="1282" width="30.5703125" style="166" customWidth="1"/>
    <col min="1283" max="1283" width="23.85546875" style="166" bestFit="1" customWidth="1"/>
    <col min="1284" max="1284" width="21.85546875" style="166" customWidth="1"/>
    <col min="1285" max="1285" width="16.5703125" style="166" bestFit="1" customWidth="1"/>
    <col min="1286" max="1286" width="16.42578125" style="166" customWidth="1"/>
    <col min="1287" max="1287" width="22.140625" style="166" customWidth="1"/>
    <col min="1288" max="1288" width="18.7109375" style="166" customWidth="1"/>
    <col min="1289" max="1289" width="15.5703125" style="166" bestFit="1" customWidth="1"/>
    <col min="1290" max="1290" width="25.7109375" style="166" customWidth="1"/>
    <col min="1291" max="1291" width="17.7109375" style="166" bestFit="1" customWidth="1"/>
    <col min="1292" max="1292" width="17.7109375" style="166" customWidth="1"/>
    <col min="1293" max="1536" width="9.140625" style="166"/>
    <col min="1537" max="1537" width="8.5703125" style="166" customWidth="1"/>
    <col min="1538" max="1538" width="30.5703125" style="166" customWidth="1"/>
    <col min="1539" max="1539" width="23.85546875" style="166" bestFit="1" customWidth="1"/>
    <col min="1540" max="1540" width="21.85546875" style="166" customWidth="1"/>
    <col min="1541" max="1541" width="16.5703125" style="166" bestFit="1" customWidth="1"/>
    <col min="1542" max="1542" width="16.42578125" style="166" customWidth="1"/>
    <col min="1543" max="1543" width="22.140625" style="166" customWidth="1"/>
    <col min="1544" max="1544" width="18.7109375" style="166" customWidth="1"/>
    <col min="1545" max="1545" width="15.5703125" style="166" bestFit="1" customWidth="1"/>
    <col min="1546" max="1546" width="25.7109375" style="166" customWidth="1"/>
    <col min="1547" max="1547" width="17.7109375" style="166" bestFit="1" customWidth="1"/>
    <col min="1548" max="1548" width="17.7109375" style="166" customWidth="1"/>
    <col min="1549" max="1792" width="9.140625" style="166"/>
    <col min="1793" max="1793" width="8.5703125" style="166" customWidth="1"/>
    <col min="1794" max="1794" width="30.5703125" style="166" customWidth="1"/>
    <col min="1795" max="1795" width="23.85546875" style="166" bestFit="1" customWidth="1"/>
    <col min="1796" max="1796" width="21.85546875" style="166" customWidth="1"/>
    <col min="1797" max="1797" width="16.5703125" style="166" bestFit="1" customWidth="1"/>
    <col min="1798" max="1798" width="16.42578125" style="166" customWidth="1"/>
    <col min="1799" max="1799" width="22.140625" style="166" customWidth="1"/>
    <col min="1800" max="1800" width="18.7109375" style="166" customWidth="1"/>
    <col min="1801" max="1801" width="15.5703125" style="166" bestFit="1" customWidth="1"/>
    <col min="1802" max="1802" width="25.7109375" style="166" customWidth="1"/>
    <col min="1803" max="1803" width="17.7109375" style="166" bestFit="1" customWidth="1"/>
    <col min="1804" max="1804" width="17.7109375" style="166" customWidth="1"/>
    <col min="1805" max="2048" width="9.140625" style="166"/>
    <col min="2049" max="2049" width="8.5703125" style="166" customWidth="1"/>
    <col min="2050" max="2050" width="30.5703125" style="166" customWidth="1"/>
    <col min="2051" max="2051" width="23.85546875" style="166" bestFit="1" customWidth="1"/>
    <col min="2052" max="2052" width="21.85546875" style="166" customWidth="1"/>
    <col min="2053" max="2053" width="16.5703125" style="166" bestFit="1" customWidth="1"/>
    <col min="2054" max="2054" width="16.42578125" style="166" customWidth="1"/>
    <col min="2055" max="2055" width="22.140625" style="166" customWidth="1"/>
    <col min="2056" max="2056" width="18.7109375" style="166" customWidth="1"/>
    <col min="2057" max="2057" width="15.5703125" style="166" bestFit="1" customWidth="1"/>
    <col min="2058" max="2058" width="25.7109375" style="166" customWidth="1"/>
    <col min="2059" max="2059" width="17.7109375" style="166" bestFit="1" customWidth="1"/>
    <col min="2060" max="2060" width="17.7109375" style="166" customWidth="1"/>
    <col min="2061" max="2304" width="9.140625" style="166"/>
    <col min="2305" max="2305" width="8.5703125" style="166" customWidth="1"/>
    <col min="2306" max="2306" width="30.5703125" style="166" customWidth="1"/>
    <col min="2307" max="2307" width="23.85546875" style="166" bestFit="1" customWidth="1"/>
    <col min="2308" max="2308" width="21.85546875" style="166" customWidth="1"/>
    <col min="2309" max="2309" width="16.5703125" style="166" bestFit="1" customWidth="1"/>
    <col min="2310" max="2310" width="16.42578125" style="166" customWidth="1"/>
    <col min="2311" max="2311" width="22.140625" style="166" customWidth="1"/>
    <col min="2312" max="2312" width="18.7109375" style="166" customWidth="1"/>
    <col min="2313" max="2313" width="15.5703125" style="166" bestFit="1" customWidth="1"/>
    <col min="2314" max="2314" width="25.7109375" style="166" customWidth="1"/>
    <col min="2315" max="2315" width="17.7109375" style="166" bestFit="1" customWidth="1"/>
    <col min="2316" max="2316" width="17.7109375" style="166" customWidth="1"/>
    <col min="2317" max="2560" width="9.140625" style="166"/>
    <col min="2561" max="2561" width="8.5703125" style="166" customWidth="1"/>
    <col min="2562" max="2562" width="30.5703125" style="166" customWidth="1"/>
    <col min="2563" max="2563" width="23.85546875" style="166" bestFit="1" customWidth="1"/>
    <col min="2564" max="2564" width="21.85546875" style="166" customWidth="1"/>
    <col min="2565" max="2565" width="16.5703125" style="166" bestFit="1" customWidth="1"/>
    <col min="2566" max="2566" width="16.42578125" style="166" customWidth="1"/>
    <col min="2567" max="2567" width="22.140625" style="166" customWidth="1"/>
    <col min="2568" max="2568" width="18.7109375" style="166" customWidth="1"/>
    <col min="2569" max="2569" width="15.5703125" style="166" bestFit="1" customWidth="1"/>
    <col min="2570" max="2570" width="25.7109375" style="166" customWidth="1"/>
    <col min="2571" max="2571" width="17.7109375" style="166" bestFit="1" customWidth="1"/>
    <col min="2572" max="2572" width="17.7109375" style="166" customWidth="1"/>
    <col min="2573" max="2816" width="9.140625" style="166"/>
    <col min="2817" max="2817" width="8.5703125" style="166" customWidth="1"/>
    <col min="2818" max="2818" width="30.5703125" style="166" customWidth="1"/>
    <col min="2819" max="2819" width="23.85546875" style="166" bestFit="1" customWidth="1"/>
    <col min="2820" max="2820" width="21.85546875" style="166" customWidth="1"/>
    <col min="2821" max="2821" width="16.5703125" style="166" bestFit="1" customWidth="1"/>
    <col min="2822" max="2822" width="16.42578125" style="166" customWidth="1"/>
    <col min="2823" max="2823" width="22.140625" style="166" customWidth="1"/>
    <col min="2824" max="2824" width="18.7109375" style="166" customWidth="1"/>
    <col min="2825" max="2825" width="15.5703125" style="166" bestFit="1" customWidth="1"/>
    <col min="2826" max="2826" width="25.7109375" style="166" customWidth="1"/>
    <col min="2827" max="2827" width="17.7109375" style="166" bestFit="1" customWidth="1"/>
    <col min="2828" max="2828" width="17.7109375" style="166" customWidth="1"/>
    <col min="2829" max="3072" width="9.140625" style="166"/>
    <col min="3073" max="3073" width="8.5703125" style="166" customWidth="1"/>
    <col min="3074" max="3074" width="30.5703125" style="166" customWidth="1"/>
    <col min="3075" max="3075" width="23.85546875" style="166" bestFit="1" customWidth="1"/>
    <col min="3076" max="3076" width="21.85546875" style="166" customWidth="1"/>
    <col min="3077" max="3077" width="16.5703125" style="166" bestFit="1" customWidth="1"/>
    <col min="3078" max="3078" width="16.42578125" style="166" customWidth="1"/>
    <col min="3079" max="3079" width="22.140625" style="166" customWidth="1"/>
    <col min="3080" max="3080" width="18.7109375" style="166" customWidth="1"/>
    <col min="3081" max="3081" width="15.5703125" style="166" bestFit="1" customWidth="1"/>
    <col min="3082" max="3082" width="25.7109375" style="166" customWidth="1"/>
    <col min="3083" max="3083" width="17.7109375" style="166" bestFit="1" customWidth="1"/>
    <col min="3084" max="3084" width="17.7109375" style="166" customWidth="1"/>
    <col min="3085" max="3328" width="9.140625" style="166"/>
    <col min="3329" max="3329" width="8.5703125" style="166" customWidth="1"/>
    <col min="3330" max="3330" width="30.5703125" style="166" customWidth="1"/>
    <col min="3331" max="3331" width="23.85546875" style="166" bestFit="1" customWidth="1"/>
    <col min="3332" max="3332" width="21.85546875" style="166" customWidth="1"/>
    <col min="3333" max="3333" width="16.5703125" style="166" bestFit="1" customWidth="1"/>
    <col min="3334" max="3334" width="16.42578125" style="166" customWidth="1"/>
    <col min="3335" max="3335" width="22.140625" style="166" customWidth="1"/>
    <col min="3336" max="3336" width="18.7109375" style="166" customWidth="1"/>
    <col min="3337" max="3337" width="15.5703125" style="166" bestFit="1" customWidth="1"/>
    <col min="3338" max="3338" width="25.7109375" style="166" customWidth="1"/>
    <col min="3339" max="3339" width="17.7109375" style="166" bestFit="1" customWidth="1"/>
    <col min="3340" max="3340" width="17.7109375" style="166" customWidth="1"/>
    <col min="3341" max="3584" width="9.140625" style="166"/>
    <col min="3585" max="3585" width="8.5703125" style="166" customWidth="1"/>
    <col min="3586" max="3586" width="30.5703125" style="166" customWidth="1"/>
    <col min="3587" max="3587" width="23.85546875" style="166" bestFit="1" customWidth="1"/>
    <col min="3588" max="3588" width="21.85546875" style="166" customWidth="1"/>
    <col min="3589" max="3589" width="16.5703125" style="166" bestFit="1" customWidth="1"/>
    <col min="3590" max="3590" width="16.42578125" style="166" customWidth="1"/>
    <col min="3591" max="3591" width="22.140625" style="166" customWidth="1"/>
    <col min="3592" max="3592" width="18.7109375" style="166" customWidth="1"/>
    <col min="3593" max="3593" width="15.5703125" style="166" bestFit="1" customWidth="1"/>
    <col min="3594" max="3594" width="25.7109375" style="166" customWidth="1"/>
    <col min="3595" max="3595" width="17.7109375" style="166" bestFit="1" customWidth="1"/>
    <col min="3596" max="3596" width="17.7109375" style="166" customWidth="1"/>
    <col min="3597" max="3840" width="9.140625" style="166"/>
    <col min="3841" max="3841" width="8.5703125" style="166" customWidth="1"/>
    <col min="3842" max="3842" width="30.5703125" style="166" customWidth="1"/>
    <col min="3843" max="3843" width="23.85546875" style="166" bestFit="1" customWidth="1"/>
    <col min="3844" max="3844" width="21.85546875" style="166" customWidth="1"/>
    <col min="3845" max="3845" width="16.5703125" style="166" bestFit="1" customWidth="1"/>
    <col min="3846" max="3846" width="16.42578125" style="166" customWidth="1"/>
    <col min="3847" max="3847" width="22.140625" style="166" customWidth="1"/>
    <col min="3848" max="3848" width="18.7109375" style="166" customWidth="1"/>
    <col min="3849" max="3849" width="15.5703125" style="166" bestFit="1" customWidth="1"/>
    <col min="3850" max="3850" width="25.7109375" style="166" customWidth="1"/>
    <col min="3851" max="3851" width="17.7109375" style="166" bestFit="1" customWidth="1"/>
    <col min="3852" max="3852" width="17.7109375" style="166" customWidth="1"/>
    <col min="3853" max="4096" width="9.140625" style="166"/>
    <col min="4097" max="4097" width="8.5703125" style="166" customWidth="1"/>
    <col min="4098" max="4098" width="30.5703125" style="166" customWidth="1"/>
    <col min="4099" max="4099" width="23.85546875" style="166" bestFit="1" customWidth="1"/>
    <col min="4100" max="4100" width="21.85546875" style="166" customWidth="1"/>
    <col min="4101" max="4101" width="16.5703125" style="166" bestFit="1" customWidth="1"/>
    <col min="4102" max="4102" width="16.42578125" style="166" customWidth="1"/>
    <col min="4103" max="4103" width="22.140625" style="166" customWidth="1"/>
    <col min="4104" max="4104" width="18.7109375" style="166" customWidth="1"/>
    <col min="4105" max="4105" width="15.5703125" style="166" bestFit="1" customWidth="1"/>
    <col min="4106" max="4106" width="25.7109375" style="166" customWidth="1"/>
    <col min="4107" max="4107" width="17.7109375" style="166" bestFit="1" customWidth="1"/>
    <col min="4108" max="4108" width="17.7109375" style="166" customWidth="1"/>
    <col min="4109" max="4352" width="9.140625" style="166"/>
    <col min="4353" max="4353" width="8.5703125" style="166" customWidth="1"/>
    <col min="4354" max="4354" width="30.5703125" style="166" customWidth="1"/>
    <col min="4355" max="4355" width="23.85546875" style="166" bestFit="1" customWidth="1"/>
    <col min="4356" max="4356" width="21.85546875" style="166" customWidth="1"/>
    <col min="4357" max="4357" width="16.5703125" style="166" bestFit="1" customWidth="1"/>
    <col min="4358" max="4358" width="16.42578125" style="166" customWidth="1"/>
    <col min="4359" max="4359" width="22.140625" style="166" customWidth="1"/>
    <col min="4360" max="4360" width="18.7109375" style="166" customWidth="1"/>
    <col min="4361" max="4361" width="15.5703125" style="166" bestFit="1" customWidth="1"/>
    <col min="4362" max="4362" width="25.7109375" style="166" customWidth="1"/>
    <col min="4363" max="4363" width="17.7109375" style="166" bestFit="1" customWidth="1"/>
    <col min="4364" max="4364" width="17.7109375" style="166" customWidth="1"/>
    <col min="4365" max="4608" width="9.140625" style="166"/>
    <col min="4609" max="4609" width="8.5703125" style="166" customWidth="1"/>
    <col min="4610" max="4610" width="30.5703125" style="166" customWidth="1"/>
    <col min="4611" max="4611" width="23.85546875" style="166" bestFit="1" customWidth="1"/>
    <col min="4612" max="4612" width="21.85546875" style="166" customWidth="1"/>
    <col min="4613" max="4613" width="16.5703125" style="166" bestFit="1" customWidth="1"/>
    <col min="4614" max="4614" width="16.42578125" style="166" customWidth="1"/>
    <col min="4615" max="4615" width="22.140625" style="166" customWidth="1"/>
    <col min="4616" max="4616" width="18.7109375" style="166" customWidth="1"/>
    <col min="4617" max="4617" width="15.5703125" style="166" bestFit="1" customWidth="1"/>
    <col min="4618" max="4618" width="25.7109375" style="166" customWidth="1"/>
    <col min="4619" max="4619" width="17.7109375" style="166" bestFit="1" customWidth="1"/>
    <col min="4620" max="4620" width="17.7109375" style="166" customWidth="1"/>
    <col min="4621" max="4864" width="9.140625" style="166"/>
    <col min="4865" max="4865" width="8.5703125" style="166" customWidth="1"/>
    <col min="4866" max="4866" width="30.5703125" style="166" customWidth="1"/>
    <col min="4867" max="4867" width="23.85546875" style="166" bestFit="1" customWidth="1"/>
    <col min="4868" max="4868" width="21.85546875" style="166" customWidth="1"/>
    <col min="4869" max="4869" width="16.5703125" style="166" bestFit="1" customWidth="1"/>
    <col min="4870" max="4870" width="16.42578125" style="166" customWidth="1"/>
    <col min="4871" max="4871" width="22.140625" style="166" customWidth="1"/>
    <col min="4872" max="4872" width="18.7109375" style="166" customWidth="1"/>
    <col min="4873" max="4873" width="15.5703125" style="166" bestFit="1" customWidth="1"/>
    <col min="4874" max="4874" width="25.7109375" style="166" customWidth="1"/>
    <col min="4875" max="4875" width="17.7109375" style="166" bestFit="1" customWidth="1"/>
    <col min="4876" max="4876" width="17.7109375" style="166" customWidth="1"/>
    <col min="4877" max="5120" width="9.140625" style="166"/>
    <col min="5121" max="5121" width="8.5703125" style="166" customWidth="1"/>
    <col min="5122" max="5122" width="30.5703125" style="166" customWidth="1"/>
    <col min="5123" max="5123" width="23.85546875" style="166" bestFit="1" customWidth="1"/>
    <col min="5124" max="5124" width="21.85546875" style="166" customWidth="1"/>
    <col min="5125" max="5125" width="16.5703125" style="166" bestFit="1" customWidth="1"/>
    <col min="5126" max="5126" width="16.42578125" style="166" customWidth="1"/>
    <col min="5127" max="5127" width="22.140625" style="166" customWidth="1"/>
    <col min="5128" max="5128" width="18.7109375" style="166" customWidth="1"/>
    <col min="5129" max="5129" width="15.5703125" style="166" bestFit="1" customWidth="1"/>
    <col min="5130" max="5130" width="25.7109375" style="166" customWidth="1"/>
    <col min="5131" max="5131" width="17.7109375" style="166" bestFit="1" customWidth="1"/>
    <col min="5132" max="5132" width="17.7109375" style="166" customWidth="1"/>
    <col min="5133" max="5376" width="9.140625" style="166"/>
    <col min="5377" max="5377" width="8.5703125" style="166" customWidth="1"/>
    <col min="5378" max="5378" width="30.5703125" style="166" customWidth="1"/>
    <col min="5379" max="5379" width="23.85546875" style="166" bestFit="1" customWidth="1"/>
    <col min="5380" max="5380" width="21.85546875" style="166" customWidth="1"/>
    <col min="5381" max="5381" width="16.5703125" style="166" bestFit="1" customWidth="1"/>
    <col min="5382" max="5382" width="16.42578125" style="166" customWidth="1"/>
    <col min="5383" max="5383" width="22.140625" style="166" customWidth="1"/>
    <col min="5384" max="5384" width="18.7109375" style="166" customWidth="1"/>
    <col min="5385" max="5385" width="15.5703125" style="166" bestFit="1" customWidth="1"/>
    <col min="5386" max="5386" width="25.7109375" style="166" customWidth="1"/>
    <col min="5387" max="5387" width="17.7109375" style="166" bestFit="1" customWidth="1"/>
    <col min="5388" max="5388" width="17.7109375" style="166" customWidth="1"/>
    <col min="5389" max="5632" width="9.140625" style="166"/>
    <col min="5633" max="5633" width="8.5703125" style="166" customWidth="1"/>
    <col min="5634" max="5634" width="30.5703125" style="166" customWidth="1"/>
    <col min="5635" max="5635" width="23.85546875" style="166" bestFit="1" customWidth="1"/>
    <col min="5636" max="5636" width="21.85546875" style="166" customWidth="1"/>
    <col min="5637" max="5637" width="16.5703125" style="166" bestFit="1" customWidth="1"/>
    <col min="5638" max="5638" width="16.42578125" style="166" customWidth="1"/>
    <col min="5639" max="5639" width="22.140625" style="166" customWidth="1"/>
    <col min="5640" max="5640" width="18.7109375" style="166" customWidth="1"/>
    <col min="5641" max="5641" width="15.5703125" style="166" bestFit="1" customWidth="1"/>
    <col min="5642" max="5642" width="25.7109375" style="166" customWidth="1"/>
    <col min="5643" max="5643" width="17.7109375" style="166" bestFit="1" customWidth="1"/>
    <col min="5644" max="5644" width="17.7109375" style="166" customWidth="1"/>
    <col min="5645" max="5888" width="9.140625" style="166"/>
    <col min="5889" max="5889" width="8.5703125" style="166" customWidth="1"/>
    <col min="5890" max="5890" width="30.5703125" style="166" customWidth="1"/>
    <col min="5891" max="5891" width="23.85546875" style="166" bestFit="1" customWidth="1"/>
    <col min="5892" max="5892" width="21.85546875" style="166" customWidth="1"/>
    <col min="5893" max="5893" width="16.5703125" style="166" bestFit="1" customWidth="1"/>
    <col min="5894" max="5894" width="16.42578125" style="166" customWidth="1"/>
    <col min="5895" max="5895" width="22.140625" style="166" customWidth="1"/>
    <col min="5896" max="5896" width="18.7109375" style="166" customWidth="1"/>
    <col min="5897" max="5897" width="15.5703125" style="166" bestFit="1" customWidth="1"/>
    <col min="5898" max="5898" width="25.7109375" style="166" customWidth="1"/>
    <col min="5899" max="5899" width="17.7109375" style="166" bestFit="1" customWidth="1"/>
    <col min="5900" max="5900" width="17.7109375" style="166" customWidth="1"/>
    <col min="5901" max="6144" width="9.140625" style="166"/>
    <col min="6145" max="6145" width="8.5703125" style="166" customWidth="1"/>
    <col min="6146" max="6146" width="30.5703125" style="166" customWidth="1"/>
    <col min="6147" max="6147" width="23.85546875" style="166" bestFit="1" customWidth="1"/>
    <col min="6148" max="6148" width="21.85546875" style="166" customWidth="1"/>
    <col min="6149" max="6149" width="16.5703125" style="166" bestFit="1" customWidth="1"/>
    <col min="6150" max="6150" width="16.42578125" style="166" customWidth="1"/>
    <col min="6151" max="6151" width="22.140625" style="166" customWidth="1"/>
    <col min="6152" max="6152" width="18.7109375" style="166" customWidth="1"/>
    <col min="6153" max="6153" width="15.5703125" style="166" bestFit="1" customWidth="1"/>
    <col min="6154" max="6154" width="25.7109375" style="166" customWidth="1"/>
    <col min="6155" max="6155" width="17.7109375" style="166" bestFit="1" customWidth="1"/>
    <col min="6156" max="6156" width="17.7109375" style="166" customWidth="1"/>
    <col min="6157" max="6400" width="9.140625" style="166"/>
    <col min="6401" max="6401" width="8.5703125" style="166" customWidth="1"/>
    <col min="6402" max="6402" width="30.5703125" style="166" customWidth="1"/>
    <col min="6403" max="6403" width="23.85546875" style="166" bestFit="1" customWidth="1"/>
    <col min="6404" max="6404" width="21.85546875" style="166" customWidth="1"/>
    <col min="6405" max="6405" width="16.5703125" style="166" bestFit="1" customWidth="1"/>
    <col min="6406" max="6406" width="16.42578125" style="166" customWidth="1"/>
    <col min="6407" max="6407" width="22.140625" style="166" customWidth="1"/>
    <col min="6408" max="6408" width="18.7109375" style="166" customWidth="1"/>
    <col min="6409" max="6409" width="15.5703125" style="166" bestFit="1" customWidth="1"/>
    <col min="6410" max="6410" width="25.7109375" style="166" customWidth="1"/>
    <col min="6411" max="6411" width="17.7109375" style="166" bestFit="1" customWidth="1"/>
    <col min="6412" max="6412" width="17.7109375" style="166" customWidth="1"/>
    <col min="6413" max="6656" width="9.140625" style="166"/>
    <col min="6657" max="6657" width="8.5703125" style="166" customWidth="1"/>
    <col min="6658" max="6658" width="30.5703125" style="166" customWidth="1"/>
    <col min="6659" max="6659" width="23.85546875" style="166" bestFit="1" customWidth="1"/>
    <col min="6660" max="6660" width="21.85546875" style="166" customWidth="1"/>
    <col min="6661" max="6661" width="16.5703125" style="166" bestFit="1" customWidth="1"/>
    <col min="6662" max="6662" width="16.42578125" style="166" customWidth="1"/>
    <col min="6663" max="6663" width="22.140625" style="166" customWidth="1"/>
    <col min="6664" max="6664" width="18.7109375" style="166" customWidth="1"/>
    <col min="6665" max="6665" width="15.5703125" style="166" bestFit="1" customWidth="1"/>
    <col min="6666" max="6666" width="25.7109375" style="166" customWidth="1"/>
    <col min="6667" max="6667" width="17.7109375" style="166" bestFit="1" customWidth="1"/>
    <col min="6668" max="6668" width="17.7109375" style="166" customWidth="1"/>
    <col min="6669" max="6912" width="9.140625" style="166"/>
    <col min="6913" max="6913" width="8.5703125" style="166" customWidth="1"/>
    <col min="6914" max="6914" width="30.5703125" style="166" customWidth="1"/>
    <col min="6915" max="6915" width="23.85546875" style="166" bestFit="1" customWidth="1"/>
    <col min="6916" max="6916" width="21.85546875" style="166" customWidth="1"/>
    <col min="6917" max="6917" width="16.5703125" style="166" bestFit="1" customWidth="1"/>
    <col min="6918" max="6918" width="16.42578125" style="166" customWidth="1"/>
    <col min="6919" max="6919" width="22.140625" style="166" customWidth="1"/>
    <col min="6920" max="6920" width="18.7109375" style="166" customWidth="1"/>
    <col min="6921" max="6921" width="15.5703125" style="166" bestFit="1" customWidth="1"/>
    <col min="6922" max="6922" width="25.7109375" style="166" customWidth="1"/>
    <col min="6923" max="6923" width="17.7109375" style="166" bestFit="1" customWidth="1"/>
    <col min="6924" max="6924" width="17.7109375" style="166" customWidth="1"/>
    <col min="6925" max="7168" width="9.140625" style="166"/>
    <col min="7169" max="7169" width="8.5703125" style="166" customWidth="1"/>
    <col min="7170" max="7170" width="30.5703125" style="166" customWidth="1"/>
    <col min="7171" max="7171" width="23.85546875" style="166" bestFit="1" customWidth="1"/>
    <col min="7172" max="7172" width="21.85546875" style="166" customWidth="1"/>
    <col min="7173" max="7173" width="16.5703125" style="166" bestFit="1" customWidth="1"/>
    <col min="7174" max="7174" width="16.42578125" style="166" customWidth="1"/>
    <col min="7175" max="7175" width="22.140625" style="166" customWidth="1"/>
    <col min="7176" max="7176" width="18.7109375" style="166" customWidth="1"/>
    <col min="7177" max="7177" width="15.5703125" style="166" bestFit="1" customWidth="1"/>
    <col min="7178" max="7178" width="25.7109375" style="166" customWidth="1"/>
    <col min="7179" max="7179" width="17.7109375" style="166" bestFit="1" customWidth="1"/>
    <col min="7180" max="7180" width="17.7109375" style="166" customWidth="1"/>
    <col min="7181" max="7424" width="9.140625" style="166"/>
    <col min="7425" max="7425" width="8.5703125" style="166" customWidth="1"/>
    <col min="7426" max="7426" width="30.5703125" style="166" customWidth="1"/>
    <col min="7427" max="7427" width="23.85546875" style="166" bestFit="1" customWidth="1"/>
    <col min="7428" max="7428" width="21.85546875" style="166" customWidth="1"/>
    <col min="7429" max="7429" width="16.5703125" style="166" bestFit="1" customWidth="1"/>
    <col min="7430" max="7430" width="16.42578125" style="166" customWidth="1"/>
    <col min="7431" max="7431" width="22.140625" style="166" customWidth="1"/>
    <col min="7432" max="7432" width="18.7109375" style="166" customWidth="1"/>
    <col min="7433" max="7433" width="15.5703125" style="166" bestFit="1" customWidth="1"/>
    <col min="7434" max="7434" width="25.7109375" style="166" customWidth="1"/>
    <col min="7435" max="7435" width="17.7109375" style="166" bestFit="1" customWidth="1"/>
    <col min="7436" max="7436" width="17.7109375" style="166" customWidth="1"/>
    <col min="7437" max="7680" width="9.140625" style="166"/>
    <col min="7681" max="7681" width="8.5703125" style="166" customWidth="1"/>
    <col min="7682" max="7682" width="30.5703125" style="166" customWidth="1"/>
    <col min="7683" max="7683" width="23.85546875" style="166" bestFit="1" customWidth="1"/>
    <col min="7684" max="7684" width="21.85546875" style="166" customWidth="1"/>
    <col min="7685" max="7685" width="16.5703125" style="166" bestFit="1" customWidth="1"/>
    <col min="7686" max="7686" width="16.42578125" style="166" customWidth="1"/>
    <col min="7687" max="7687" width="22.140625" style="166" customWidth="1"/>
    <col min="7688" max="7688" width="18.7109375" style="166" customWidth="1"/>
    <col min="7689" max="7689" width="15.5703125" style="166" bestFit="1" customWidth="1"/>
    <col min="7690" max="7690" width="25.7109375" style="166" customWidth="1"/>
    <col min="7691" max="7691" width="17.7109375" style="166" bestFit="1" customWidth="1"/>
    <col min="7692" max="7692" width="17.7109375" style="166" customWidth="1"/>
    <col min="7693" max="7936" width="9.140625" style="166"/>
    <col min="7937" max="7937" width="8.5703125" style="166" customWidth="1"/>
    <col min="7938" max="7938" width="30.5703125" style="166" customWidth="1"/>
    <col min="7939" max="7939" width="23.85546875" style="166" bestFit="1" customWidth="1"/>
    <col min="7940" max="7940" width="21.85546875" style="166" customWidth="1"/>
    <col min="7941" max="7941" width="16.5703125" style="166" bestFit="1" customWidth="1"/>
    <col min="7942" max="7942" width="16.42578125" style="166" customWidth="1"/>
    <col min="7943" max="7943" width="22.140625" style="166" customWidth="1"/>
    <col min="7944" max="7944" width="18.7109375" style="166" customWidth="1"/>
    <col min="7945" max="7945" width="15.5703125" style="166" bestFit="1" customWidth="1"/>
    <col min="7946" max="7946" width="25.7109375" style="166" customWidth="1"/>
    <col min="7947" max="7947" width="17.7109375" style="166" bestFit="1" customWidth="1"/>
    <col min="7948" max="7948" width="17.7109375" style="166" customWidth="1"/>
    <col min="7949" max="8192" width="9.140625" style="166"/>
    <col min="8193" max="8193" width="8.5703125" style="166" customWidth="1"/>
    <col min="8194" max="8194" width="30.5703125" style="166" customWidth="1"/>
    <col min="8195" max="8195" width="23.85546875" style="166" bestFit="1" customWidth="1"/>
    <col min="8196" max="8196" width="21.85546875" style="166" customWidth="1"/>
    <col min="8197" max="8197" width="16.5703125" style="166" bestFit="1" customWidth="1"/>
    <col min="8198" max="8198" width="16.42578125" style="166" customWidth="1"/>
    <col min="8199" max="8199" width="22.140625" style="166" customWidth="1"/>
    <col min="8200" max="8200" width="18.7109375" style="166" customWidth="1"/>
    <col min="8201" max="8201" width="15.5703125" style="166" bestFit="1" customWidth="1"/>
    <col min="8202" max="8202" width="25.7109375" style="166" customWidth="1"/>
    <col min="8203" max="8203" width="17.7109375" style="166" bestFit="1" customWidth="1"/>
    <col min="8204" max="8204" width="17.7109375" style="166" customWidth="1"/>
    <col min="8205" max="8448" width="9.140625" style="166"/>
    <col min="8449" max="8449" width="8.5703125" style="166" customWidth="1"/>
    <col min="8450" max="8450" width="30.5703125" style="166" customWidth="1"/>
    <col min="8451" max="8451" width="23.85546875" style="166" bestFit="1" customWidth="1"/>
    <col min="8452" max="8452" width="21.85546875" style="166" customWidth="1"/>
    <col min="8453" max="8453" width="16.5703125" style="166" bestFit="1" customWidth="1"/>
    <col min="8454" max="8454" width="16.42578125" style="166" customWidth="1"/>
    <col min="8455" max="8455" width="22.140625" style="166" customWidth="1"/>
    <col min="8456" max="8456" width="18.7109375" style="166" customWidth="1"/>
    <col min="8457" max="8457" width="15.5703125" style="166" bestFit="1" customWidth="1"/>
    <col min="8458" max="8458" width="25.7109375" style="166" customWidth="1"/>
    <col min="8459" max="8459" width="17.7109375" style="166" bestFit="1" customWidth="1"/>
    <col min="8460" max="8460" width="17.7109375" style="166" customWidth="1"/>
    <col min="8461" max="8704" width="9.140625" style="166"/>
    <col min="8705" max="8705" width="8.5703125" style="166" customWidth="1"/>
    <col min="8706" max="8706" width="30.5703125" style="166" customWidth="1"/>
    <col min="8707" max="8707" width="23.85546875" style="166" bestFit="1" customWidth="1"/>
    <col min="8708" max="8708" width="21.85546875" style="166" customWidth="1"/>
    <col min="8709" max="8709" width="16.5703125" style="166" bestFit="1" customWidth="1"/>
    <col min="8710" max="8710" width="16.42578125" style="166" customWidth="1"/>
    <col min="8711" max="8711" width="22.140625" style="166" customWidth="1"/>
    <col min="8712" max="8712" width="18.7109375" style="166" customWidth="1"/>
    <col min="8713" max="8713" width="15.5703125" style="166" bestFit="1" customWidth="1"/>
    <col min="8714" max="8714" width="25.7109375" style="166" customWidth="1"/>
    <col min="8715" max="8715" width="17.7109375" style="166" bestFit="1" customWidth="1"/>
    <col min="8716" max="8716" width="17.7109375" style="166" customWidth="1"/>
    <col min="8717" max="8960" width="9.140625" style="166"/>
    <col min="8961" max="8961" width="8.5703125" style="166" customWidth="1"/>
    <col min="8962" max="8962" width="30.5703125" style="166" customWidth="1"/>
    <col min="8963" max="8963" width="23.85546875" style="166" bestFit="1" customWidth="1"/>
    <col min="8964" max="8964" width="21.85546875" style="166" customWidth="1"/>
    <col min="8965" max="8965" width="16.5703125" style="166" bestFit="1" customWidth="1"/>
    <col min="8966" max="8966" width="16.42578125" style="166" customWidth="1"/>
    <col min="8967" max="8967" width="22.140625" style="166" customWidth="1"/>
    <col min="8968" max="8968" width="18.7109375" style="166" customWidth="1"/>
    <col min="8969" max="8969" width="15.5703125" style="166" bestFit="1" customWidth="1"/>
    <col min="8970" max="8970" width="25.7109375" style="166" customWidth="1"/>
    <col min="8971" max="8971" width="17.7109375" style="166" bestFit="1" customWidth="1"/>
    <col min="8972" max="8972" width="17.7109375" style="166" customWidth="1"/>
    <col min="8973" max="9216" width="9.140625" style="166"/>
    <col min="9217" max="9217" width="8.5703125" style="166" customWidth="1"/>
    <col min="9218" max="9218" width="30.5703125" style="166" customWidth="1"/>
    <col min="9219" max="9219" width="23.85546875" style="166" bestFit="1" customWidth="1"/>
    <col min="9220" max="9220" width="21.85546875" style="166" customWidth="1"/>
    <col min="9221" max="9221" width="16.5703125" style="166" bestFit="1" customWidth="1"/>
    <col min="9222" max="9222" width="16.42578125" style="166" customWidth="1"/>
    <col min="9223" max="9223" width="22.140625" style="166" customWidth="1"/>
    <col min="9224" max="9224" width="18.7109375" style="166" customWidth="1"/>
    <col min="9225" max="9225" width="15.5703125" style="166" bestFit="1" customWidth="1"/>
    <col min="9226" max="9226" width="25.7109375" style="166" customWidth="1"/>
    <col min="9227" max="9227" width="17.7109375" style="166" bestFit="1" customWidth="1"/>
    <col min="9228" max="9228" width="17.7109375" style="166" customWidth="1"/>
    <col min="9229" max="9472" width="9.140625" style="166"/>
    <col min="9473" max="9473" width="8.5703125" style="166" customWidth="1"/>
    <col min="9474" max="9474" width="30.5703125" style="166" customWidth="1"/>
    <col min="9475" max="9475" width="23.85546875" style="166" bestFit="1" customWidth="1"/>
    <col min="9476" max="9476" width="21.85546875" style="166" customWidth="1"/>
    <col min="9477" max="9477" width="16.5703125" style="166" bestFit="1" customWidth="1"/>
    <col min="9478" max="9478" width="16.42578125" style="166" customWidth="1"/>
    <col min="9479" max="9479" width="22.140625" style="166" customWidth="1"/>
    <col min="9480" max="9480" width="18.7109375" style="166" customWidth="1"/>
    <col min="9481" max="9481" width="15.5703125" style="166" bestFit="1" customWidth="1"/>
    <col min="9482" max="9482" width="25.7109375" style="166" customWidth="1"/>
    <col min="9483" max="9483" width="17.7109375" style="166" bestFit="1" customWidth="1"/>
    <col min="9484" max="9484" width="17.7109375" style="166" customWidth="1"/>
    <col min="9485" max="9728" width="9.140625" style="166"/>
    <col min="9729" max="9729" width="8.5703125" style="166" customWidth="1"/>
    <col min="9730" max="9730" width="30.5703125" style="166" customWidth="1"/>
    <col min="9731" max="9731" width="23.85546875" style="166" bestFit="1" customWidth="1"/>
    <col min="9732" max="9732" width="21.85546875" style="166" customWidth="1"/>
    <col min="9733" max="9733" width="16.5703125" style="166" bestFit="1" customWidth="1"/>
    <col min="9734" max="9734" width="16.42578125" style="166" customWidth="1"/>
    <col min="9735" max="9735" width="22.140625" style="166" customWidth="1"/>
    <col min="9736" max="9736" width="18.7109375" style="166" customWidth="1"/>
    <col min="9737" max="9737" width="15.5703125" style="166" bestFit="1" customWidth="1"/>
    <col min="9738" max="9738" width="25.7109375" style="166" customWidth="1"/>
    <col min="9739" max="9739" width="17.7109375" style="166" bestFit="1" customWidth="1"/>
    <col min="9740" max="9740" width="17.7109375" style="166" customWidth="1"/>
    <col min="9741" max="9984" width="9.140625" style="166"/>
    <col min="9985" max="9985" width="8.5703125" style="166" customWidth="1"/>
    <col min="9986" max="9986" width="30.5703125" style="166" customWidth="1"/>
    <col min="9987" max="9987" width="23.85546875" style="166" bestFit="1" customWidth="1"/>
    <col min="9988" max="9988" width="21.85546875" style="166" customWidth="1"/>
    <col min="9989" max="9989" width="16.5703125" style="166" bestFit="1" customWidth="1"/>
    <col min="9990" max="9990" width="16.42578125" style="166" customWidth="1"/>
    <col min="9991" max="9991" width="22.140625" style="166" customWidth="1"/>
    <col min="9992" max="9992" width="18.7109375" style="166" customWidth="1"/>
    <col min="9993" max="9993" width="15.5703125" style="166" bestFit="1" customWidth="1"/>
    <col min="9994" max="9994" width="25.7109375" style="166" customWidth="1"/>
    <col min="9995" max="9995" width="17.7109375" style="166" bestFit="1" customWidth="1"/>
    <col min="9996" max="9996" width="17.7109375" style="166" customWidth="1"/>
    <col min="9997" max="10240" width="9.140625" style="166"/>
    <col min="10241" max="10241" width="8.5703125" style="166" customWidth="1"/>
    <col min="10242" max="10242" width="30.5703125" style="166" customWidth="1"/>
    <col min="10243" max="10243" width="23.85546875" style="166" bestFit="1" customWidth="1"/>
    <col min="10244" max="10244" width="21.85546875" style="166" customWidth="1"/>
    <col min="10245" max="10245" width="16.5703125" style="166" bestFit="1" customWidth="1"/>
    <col min="10246" max="10246" width="16.42578125" style="166" customWidth="1"/>
    <col min="10247" max="10247" width="22.140625" style="166" customWidth="1"/>
    <col min="10248" max="10248" width="18.7109375" style="166" customWidth="1"/>
    <col min="10249" max="10249" width="15.5703125" style="166" bestFit="1" customWidth="1"/>
    <col min="10250" max="10250" width="25.7109375" style="166" customWidth="1"/>
    <col min="10251" max="10251" width="17.7109375" style="166" bestFit="1" customWidth="1"/>
    <col min="10252" max="10252" width="17.7109375" style="166" customWidth="1"/>
    <col min="10253" max="10496" width="9.140625" style="166"/>
    <col min="10497" max="10497" width="8.5703125" style="166" customWidth="1"/>
    <col min="10498" max="10498" width="30.5703125" style="166" customWidth="1"/>
    <col min="10499" max="10499" width="23.85546875" style="166" bestFit="1" customWidth="1"/>
    <col min="10500" max="10500" width="21.85546875" style="166" customWidth="1"/>
    <col min="10501" max="10501" width="16.5703125" style="166" bestFit="1" customWidth="1"/>
    <col min="10502" max="10502" width="16.42578125" style="166" customWidth="1"/>
    <col min="10503" max="10503" width="22.140625" style="166" customWidth="1"/>
    <col min="10504" max="10504" width="18.7109375" style="166" customWidth="1"/>
    <col min="10505" max="10505" width="15.5703125" style="166" bestFit="1" customWidth="1"/>
    <col min="10506" max="10506" width="25.7109375" style="166" customWidth="1"/>
    <col min="10507" max="10507" width="17.7109375" style="166" bestFit="1" customWidth="1"/>
    <col min="10508" max="10508" width="17.7109375" style="166" customWidth="1"/>
    <col min="10509" max="10752" width="9.140625" style="166"/>
    <col min="10753" max="10753" width="8.5703125" style="166" customWidth="1"/>
    <col min="10754" max="10754" width="30.5703125" style="166" customWidth="1"/>
    <col min="10755" max="10755" width="23.85546875" style="166" bestFit="1" customWidth="1"/>
    <col min="10756" max="10756" width="21.85546875" style="166" customWidth="1"/>
    <col min="10757" max="10757" width="16.5703125" style="166" bestFit="1" customWidth="1"/>
    <col min="10758" max="10758" width="16.42578125" style="166" customWidth="1"/>
    <col min="10759" max="10759" width="22.140625" style="166" customWidth="1"/>
    <col min="10760" max="10760" width="18.7109375" style="166" customWidth="1"/>
    <col min="10761" max="10761" width="15.5703125" style="166" bestFit="1" customWidth="1"/>
    <col min="10762" max="10762" width="25.7109375" style="166" customWidth="1"/>
    <col min="10763" max="10763" width="17.7109375" style="166" bestFit="1" customWidth="1"/>
    <col min="10764" max="10764" width="17.7109375" style="166" customWidth="1"/>
    <col min="10765" max="11008" width="9.140625" style="166"/>
    <col min="11009" max="11009" width="8.5703125" style="166" customWidth="1"/>
    <col min="11010" max="11010" width="30.5703125" style="166" customWidth="1"/>
    <col min="11011" max="11011" width="23.85546875" style="166" bestFit="1" customWidth="1"/>
    <col min="11012" max="11012" width="21.85546875" style="166" customWidth="1"/>
    <col min="11013" max="11013" width="16.5703125" style="166" bestFit="1" customWidth="1"/>
    <col min="11014" max="11014" width="16.42578125" style="166" customWidth="1"/>
    <col min="11015" max="11015" width="22.140625" style="166" customWidth="1"/>
    <col min="11016" max="11016" width="18.7109375" style="166" customWidth="1"/>
    <col min="11017" max="11017" width="15.5703125" style="166" bestFit="1" customWidth="1"/>
    <col min="11018" max="11018" width="25.7109375" style="166" customWidth="1"/>
    <col min="11019" max="11019" width="17.7109375" style="166" bestFit="1" customWidth="1"/>
    <col min="11020" max="11020" width="17.7109375" style="166" customWidth="1"/>
    <col min="11021" max="11264" width="9.140625" style="166"/>
    <col min="11265" max="11265" width="8.5703125" style="166" customWidth="1"/>
    <col min="11266" max="11266" width="30.5703125" style="166" customWidth="1"/>
    <col min="11267" max="11267" width="23.85546875" style="166" bestFit="1" customWidth="1"/>
    <col min="11268" max="11268" width="21.85546875" style="166" customWidth="1"/>
    <col min="11269" max="11269" width="16.5703125" style="166" bestFit="1" customWidth="1"/>
    <col min="11270" max="11270" width="16.42578125" style="166" customWidth="1"/>
    <col min="11271" max="11271" width="22.140625" style="166" customWidth="1"/>
    <col min="11272" max="11272" width="18.7109375" style="166" customWidth="1"/>
    <col min="11273" max="11273" width="15.5703125" style="166" bestFit="1" customWidth="1"/>
    <col min="11274" max="11274" width="25.7109375" style="166" customWidth="1"/>
    <col min="11275" max="11275" width="17.7109375" style="166" bestFit="1" customWidth="1"/>
    <col min="11276" max="11276" width="17.7109375" style="166" customWidth="1"/>
    <col min="11277" max="11520" width="9.140625" style="166"/>
    <col min="11521" max="11521" width="8.5703125" style="166" customWidth="1"/>
    <col min="11522" max="11522" width="30.5703125" style="166" customWidth="1"/>
    <col min="11523" max="11523" width="23.85546875" style="166" bestFit="1" customWidth="1"/>
    <col min="11524" max="11524" width="21.85546875" style="166" customWidth="1"/>
    <col min="11525" max="11525" width="16.5703125" style="166" bestFit="1" customWidth="1"/>
    <col min="11526" max="11526" width="16.42578125" style="166" customWidth="1"/>
    <col min="11527" max="11527" width="22.140625" style="166" customWidth="1"/>
    <col min="11528" max="11528" width="18.7109375" style="166" customWidth="1"/>
    <col min="11529" max="11529" width="15.5703125" style="166" bestFit="1" customWidth="1"/>
    <col min="11530" max="11530" width="25.7109375" style="166" customWidth="1"/>
    <col min="11531" max="11531" width="17.7109375" style="166" bestFit="1" customWidth="1"/>
    <col min="11532" max="11532" width="17.7109375" style="166" customWidth="1"/>
    <col min="11533" max="11776" width="9.140625" style="166"/>
    <col min="11777" max="11777" width="8.5703125" style="166" customWidth="1"/>
    <col min="11778" max="11778" width="30.5703125" style="166" customWidth="1"/>
    <col min="11779" max="11779" width="23.85546875" style="166" bestFit="1" customWidth="1"/>
    <col min="11780" max="11780" width="21.85546875" style="166" customWidth="1"/>
    <col min="11781" max="11781" width="16.5703125" style="166" bestFit="1" customWidth="1"/>
    <col min="11782" max="11782" width="16.42578125" style="166" customWidth="1"/>
    <col min="11783" max="11783" width="22.140625" style="166" customWidth="1"/>
    <col min="11784" max="11784" width="18.7109375" style="166" customWidth="1"/>
    <col min="11785" max="11785" width="15.5703125" style="166" bestFit="1" customWidth="1"/>
    <col min="11786" max="11786" width="25.7109375" style="166" customWidth="1"/>
    <col min="11787" max="11787" width="17.7109375" style="166" bestFit="1" customWidth="1"/>
    <col min="11788" max="11788" width="17.7109375" style="166" customWidth="1"/>
    <col min="11789" max="12032" width="9.140625" style="166"/>
    <col min="12033" max="12033" width="8.5703125" style="166" customWidth="1"/>
    <col min="12034" max="12034" width="30.5703125" style="166" customWidth="1"/>
    <col min="12035" max="12035" width="23.85546875" style="166" bestFit="1" customWidth="1"/>
    <col min="12036" max="12036" width="21.85546875" style="166" customWidth="1"/>
    <col min="12037" max="12037" width="16.5703125" style="166" bestFit="1" customWidth="1"/>
    <col min="12038" max="12038" width="16.42578125" style="166" customWidth="1"/>
    <col min="12039" max="12039" width="22.140625" style="166" customWidth="1"/>
    <col min="12040" max="12040" width="18.7109375" style="166" customWidth="1"/>
    <col min="12041" max="12041" width="15.5703125" style="166" bestFit="1" customWidth="1"/>
    <col min="12042" max="12042" width="25.7109375" style="166" customWidth="1"/>
    <col min="12043" max="12043" width="17.7109375" style="166" bestFit="1" customWidth="1"/>
    <col min="12044" max="12044" width="17.7109375" style="166" customWidth="1"/>
    <col min="12045" max="12288" width="9.140625" style="166"/>
    <col min="12289" max="12289" width="8.5703125" style="166" customWidth="1"/>
    <col min="12290" max="12290" width="30.5703125" style="166" customWidth="1"/>
    <col min="12291" max="12291" width="23.85546875" style="166" bestFit="1" customWidth="1"/>
    <col min="12292" max="12292" width="21.85546875" style="166" customWidth="1"/>
    <col min="12293" max="12293" width="16.5703125" style="166" bestFit="1" customWidth="1"/>
    <col min="12294" max="12294" width="16.42578125" style="166" customWidth="1"/>
    <col min="12295" max="12295" width="22.140625" style="166" customWidth="1"/>
    <col min="12296" max="12296" width="18.7109375" style="166" customWidth="1"/>
    <col min="12297" max="12297" width="15.5703125" style="166" bestFit="1" customWidth="1"/>
    <col min="12298" max="12298" width="25.7109375" style="166" customWidth="1"/>
    <col min="12299" max="12299" width="17.7109375" style="166" bestFit="1" customWidth="1"/>
    <col min="12300" max="12300" width="17.7109375" style="166" customWidth="1"/>
    <col min="12301" max="12544" width="9.140625" style="166"/>
    <col min="12545" max="12545" width="8.5703125" style="166" customWidth="1"/>
    <col min="12546" max="12546" width="30.5703125" style="166" customWidth="1"/>
    <col min="12547" max="12547" width="23.85546875" style="166" bestFit="1" customWidth="1"/>
    <col min="12548" max="12548" width="21.85546875" style="166" customWidth="1"/>
    <col min="12549" max="12549" width="16.5703125" style="166" bestFit="1" customWidth="1"/>
    <col min="12550" max="12550" width="16.42578125" style="166" customWidth="1"/>
    <col min="12551" max="12551" width="22.140625" style="166" customWidth="1"/>
    <col min="12552" max="12552" width="18.7109375" style="166" customWidth="1"/>
    <col min="12553" max="12553" width="15.5703125" style="166" bestFit="1" customWidth="1"/>
    <col min="12554" max="12554" width="25.7109375" style="166" customWidth="1"/>
    <col min="12555" max="12555" width="17.7109375" style="166" bestFit="1" customWidth="1"/>
    <col min="12556" max="12556" width="17.7109375" style="166" customWidth="1"/>
    <col min="12557" max="12800" width="9.140625" style="166"/>
    <col min="12801" max="12801" width="8.5703125" style="166" customWidth="1"/>
    <col min="12802" max="12802" width="30.5703125" style="166" customWidth="1"/>
    <col min="12803" max="12803" width="23.85546875" style="166" bestFit="1" customWidth="1"/>
    <col min="12804" max="12804" width="21.85546875" style="166" customWidth="1"/>
    <col min="12805" max="12805" width="16.5703125" style="166" bestFit="1" customWidth="1"/>
    <col min="12806" max="12806" width="16.42578125" style="166" customWidth="1"/>
    <col min="12807" max="12807" width="22.140625" style="166" customWidth="1"/>
    <col min="12808" max="12808" width="18.7109375" style="166" customWidth="1"/>
    <col min="12809" max="12809" width="15.5703125" style="166" bestFit="1" customWidth="1"/>
    <col min="12810" max="12810" width="25.7109375" style="166" customWidth="1"/>
    <col min="12811" max="12811" width="17.7109375" style="166" bestFit="1" customWidth="1"/>
    <col min="12812" max="12812" width="17.7109375" style="166" customWidth="1"/>
    <col min="12813" max="13056" width="9.140625" style="166"/>
    <col min="13057" max="13057" width="8.5703125" style="166" customWidth="1"/>
    <col min="13058" max="13058" width="30.5703125" style="166" customWidth="1"/>
    <col min="13059" max="13059" width="23.85546875" style="166" bestFit="1" customWidth="1"/>
    <col min="13060" max="13060" width="21.85546875" style="166" customWidth="1"/>
    <col min="13061" max="13061" width="16.5703125" style="166" bestFit="1" customWidth="1"/>
    <col min="13062" max="13062" width="16.42578125" style="166" customWidth="1"/>
    <col min="13063" max="13063" width="22.140625" style="166" customWidth="1"/>
    <col min="13064" max="13064" width="18.7109375" style="166" customWidth="1"/>
    <col min="13065" max="13065" width="15.5703125" style="166" bestFit="1" customWidth="1"/>
    <col min="13066" max="13066" width="25.7109375" style="166" customWidth="1"/>
    <col min="13067" max="13067" width="17.7109375" style="166" bestFit="1" customWidth="1"/>
    <col min="13068" max="13068" width="17.7109375" style="166" customWidth="1"/>
    <col min="13069" max="13312" width="9.140625" style="166"/>
    <col min="13313" max="13313" width="8.5703125" style="166" customWidth="1"/>
    <col min="13314" max="13314" width="30.5703125" style="166" customWidth="1"/>
    <col min="13315" max="13315" width="23.85546875" style="166" bestFit="1" customWidth="1"/>
    <col min="13316" max="13316" width="21.85546875" style="166" customWidth="1"/>
    <col min="13317" max="13317" width="16.5703125" style="166" bestFit="1" customWidth="1"/>
    <col min="13318" max="13318" width="16.42578125" style="166" customWidth="1"/>
    <col min="13319" max="13319" width="22.140625" style="166" customWidth="1"/>
    <col min="13320" max="13320" width="18.7109375" style="166" customWidth="1"/>
    <col min="13321" max="13321" width="15.5703125" style="166" bestFit="1" customWidth="1"/>
    <col min="13322" max="13322" width="25.7109375" style="166" customWidth="1"/>
    <col min="13323" max="13323" width="17.7109375" style="166" bestFit="1" customWidth="1"/>
    <col min="13324" max="13324" width="17.7109375" style="166" customWidth="1"/>
    <col min="13325" max="13568" width="9.140625" style="166"/>
    <col min="13569" max="13569" width="8.5703125" style="166" customWidth="1"/>
    <col min="13570" max="13570" width="30.5703125" style="166" customWidth="1"/>
    <col min="13571" max="13571" width="23.85546875" style="166" bestFit="1" customWidth="1"/>
    <col min="13572" max="13572" width="21.85546875" style="166" customWidth="1"/>
    <col min="13573" max="13573" width="16.5703125" style="166" bestFit="1" customWidth="1"/>
    <col min="13574" max="13574" width="16.42578125" style="166" customWidth="1"/>
    <col min="13575" max="13575" width="22.140625" style="166" customWidth="1"/>
    <col min="13576" max="13576" width="18.7109375" style="166" customWidth="1"/>
    <col min="13577" max="13577" width="15.5703125" style="166" bestFit="1" customWidth="1"/>
    <col min="13578" max="13578" width="25.7109375" style="166" customWidth="1"/>
    <col min="13579" max="13579" width="17.7109375" style="166" bestFit="1" customWidth="1"/>
    <col min="13580" max="13580" width="17.7109375" style="166" customWidth="1"/>
    <col min="13581" max="13824" width="9.140625" style="166"/>
    <col min="13825" max="13825" width="8.5703125" style="166" customWidth="1"/>
    <col min="13826" max="13826" width="30.5703125" style="166" customWidth="1"/>
    <col min="13827" max="13827" width="23.85546875" style="166" bestFit="1" customWidth="1"/>
    <col min="13828" max="13828" width="21.85546875" style="166" customWidth="1"/>
    <col min="13829" max="13829" width="16.5703125" style="166" bestFit="1" customWidth="1"/>
    <col min="13830" max="13830" width="16.42578125" style="166" customWidth="1"/>
    <col min="13831" max="13831" width="22.140625" style="166" customWidth="1"/>
    <col min="13832" max="13832" width="18.7109375" style="166" customWidth="1"/>
    <col min="13833" max="13833" width="15.5703125" style="166" bestFit="1" customWidth="1"/>
    <col min="13834" max="13834" width="25.7109375" style="166" customWidth="1"/>
    <col min="13835" max="13835" width="17.7109375" style="166" bestFit="1" customWidth="1"/>
    <col min="13836" max="13836" width="17.7109375" style="166" customWidth="1"/>
    <col min="13837" max="14080" width="9.140625" style="166"/>
    <col min="14081" max="14081" width="8.5703125" style="166" customWidth="1"/>
    <col min="14082" max="14082" width="30.5703125" style="166" customWidth="1"/>
    <col min="14083" max="14083" width="23.85546875" style="166" bestFit="1" customWidth="1"/>
    <col min="14084" max="14084" width="21.85546875" style="166" customWidth="1"/>
    <col min="14085" max="14085" width="16.5703125" style="166" bestFit="1" customWidth="1"/>
    <col min="14086" max="14086" width="16.42578125" style="166" customWidth="1"/>
    <col min="14087" max="14087" width="22.140625" style="166" customWidth="1"/>
    <col min="14088" max="14088" width="18.7109375" style="166" customWidth="1"/>
    <col min="14089" max="14089" width="15.5703125" style="166" bestFit="1" customWidth="1"/>
    <col min="14090" max="14090" width="25.7109375" style="166" customWidth="1"/>
    <col min="14091" max="14091" width="17.7109375" style="166" bestFit="1" customWidth="1"/>
    <col min="14092" max="14092" width="17.7109375" style="166" customWidth="1"/>
    <col min="14093" max="14336" width="9.140625" style="166"/>
    <col min="14337" max="14337" width="8.5703125" style="166" customWidth="1"/>
    <col min="14338" max="14338" width="30.5703125" style="166" customWidth="1"/>
    <col min="14339" max="14339" width="23.85546875" style="166" bestFit="1" customWidth="1"/>
    <col min="14340" max="14340" width="21.85546875" style="166" customWidth="1"/>
    <col min="14341" max="14341" width="16.5703125" style="166" bestFit="1" customWidth="1"/>
    <col min="14342" max="14342" width="16.42578125" style="166" customWidth="1"/>
    <col min="14343" max="14343" width="22.140625" style="166" customWidth="1"/>
    <col min="14344" max="14344" width="18.7109375" style="166" customWidth="1"/>
    <col min="14345" max="14345" width="15.5703125" style="166" bestFit="1" customWidth="1"/>
    <col min="14346" max="14346" width="25.7109375" style="166" customWidth="1"/>
    <col min="14347" max="14347" width="17.7109375" style="166" bestFit="1" customWidth="1"/>
    <col min="14348" max="14348" width="17.7109375" style="166" customWidth="1"/>
    <col min="14349" max="14592" width="9.140625" style="166"/>
    <col min="14593" max="14593" width="8.5703125" style="166" customWidth="1"/>
    <col min="14594" max="14594" width="30.5703125" style="166" customWidth="1"/>
    <col min="14595" max="14595" width="23.85546875" style="166" bestFit="1" customWidth="1"/>
    <col min="14596" max="14596" width="21.85546875" style="166" customWidth="1"/>
    <col min="14597" max="14597" width="16.5703125" style="166" bestFit="1" customWidth="1"/>
    <col min="14598" max="14598" width="16.42578125" style="166" customWidth="1"/>
    <col min="14599" max="14599" width="22.140625" style="166" customWidth="1"/>
    <col min="14600" max="14600" width="18.7109375" style="166" customWidth="1"/>
    <col min="14601" max="14601" width="15.5703125" style="166" bestFit="1" customWidth="1"/>
    <col min="14602" max="14602" width="25.7109375" style="166" customWidth="1"/>
    <col min="14603" max="14603" width="17.7109375" style="166" bestFit="1" customWidth="1"/>
    <col min="14604" max="14604" width="17.7109375" style="166" customWidth="1"/>
    <col min="14605" max="14848" width="9.140625" style="166"/>
    <col min="14849" max="14849" width="8.5703125" style="166" customWidth="1"/>
    <col min="14850" max="14850" width="30.5703125" style="166" customWidth="1"/>
    <col min="14851" max="14851" width="23.85546875" style="166" bestFit="1" customWidth="1"/>
    <col min="14852" max="14852" width="21.85546875" style="166" customWidth="1"/>
    <col min="14853" max="14853" width="16.5703125" style="166" bestFit="1" customWidth="1"/>
    <col min="14854" max="14854" width="16.42578125" style="166" customWidth="1"/>
    <col min="14855" max="14855" width="22.140625" style="166" customWidth="1"/>
    <col min="14856" max="14856" width="18.7109375" style="166" customWidth="1"/>
    <col min="14857" max="14857" width="15.5703125" style="166" bestFit="1" customWidth="1"/>
    <col min="14858" max="14858" width="25.7109375" style="166" customWidth="1"/>
    <col min="14859" max="14859" width="17.7109375" style="166" bestFit="1" customWidth="1"/>
    <col min="14860" max="14860" width="17.7109375" style="166" customWidth="1"/>
    <col min="14861" max="15104" width="9.140625" style="166"/>
    <col min="15105" max="15105" width="8.5703125" style="166" customWidth="1"/>
    <col min="15106" max="15106" width="30.5703125" style="166" customWidth="1"/>
    <col min="15107" max="15107" width="23.85546875" style="166" bestFit="1" customWidth="1"/>
    <col min="15108" max="15108" width="21.85546875" style="166" customWidth="1"/>
    <col min="15109" max="15109" width="16.5703125" style="166" bestFit="1" customWidth="1"/>
    <col min="15110" max="15110" width="16.42578125" style="166" customWidth="1"/>
    <col min="15111" max="15111" width="22.140625" style="166" customWidth="1"/>
    <col min="15112" max="15112" width="18.7109375" style="166" customWidth="1"/>
    <col min="15113" max="15113" width="15.5703125" style="166" bestFit="1" customWidth="1"/>
    <col min="15114" max="15114" width="25.7109375" style="166" customWidth="1"/>
    <col min="15115" max="15115" width="17.7109375" style="166" bestFit="1" customWidth="1"/>
    <col min="15116" max="15116" width="17.7109375" style="166" customWidth="1"/>
    <col min="15117" max="15360" width="9.140625" style="166"/>
    <col min="15361" max="15361" width="8.5703125" style="166" customWidth="1"/>
    <col min="15362" max="15362" width="30.5703125" style="166" customWidth="1"/>
    <col min="15363" max="15363" width="23.85546875" style="166" bestFit="1" customWidth="1"/>
    <col min="15364" max="15364" width="21.85546875" style="166" customWidth="1"/>
    <col min="15365" max="15365" width="16.5703125" style="166" bestFit="1" customWidth="1"/>
    <col min="15366" max="15366" width="16.42578125" style="166" customWidth="1"/>
    <col min="15367" max="15367" width="22.140625" style="166" customWidth="1"/>
    <col min="15368" max="15368" width="18.7109375" style="166" customWidth="1"/>
    <col min="15369" max="15369" width="15.5703125" style="166" bestFit="1" customWidth="1"/>
    <col min="15370" max="15370" width="25.7109375" style="166" customWidth="1"/>
    <col min="15371" max="15371" width="17.7109375" style="166" bestFit="1" customWidth="1"/>
    <col min="15372" max="15372" width="17.7109375" style="166" customWidth="1"/>
    <col min="15373" max="15616" width="9.140625" style="166"/>
    <col min="15617" max="15617" width="8.5703125" style="166" customWidth="1"/>
    <col min="15618" max="15618" width="30.5703125" style="166" customWidth="1"/>
    <col min="15619" max="15619" width="23.85546875" style="166" bestFit="1" customWidth="1"/>
    <col min="15620" max="15620" width="21.85546875" style="166" customWidth="1"/>
    <col min="15621" max="15621" width="16.5703125" style="166" bestFit="1" customWidth="1"/>
    <col min="15622" max="15622" width="16.42578125" style="166" customWidth="1"/>
    <col min="15623" max="15623" width="22.140625" style="166" customWidth="1"/>
    <col min="15624" max="15624" width="18.7109375" style="166" customWidth="1"/>
    <col min="15625" max="15625" width="15.5703125" style="166" bestFit="1" customWidth="1"/>
    <col min="15626" max="15626" width="25.7109375" style="166" customWidth="1"/>
    <col min="15627" max="15627" width="17.7109375" style="166" bestFit="1" customWidth="1"/>
    <col min="15628" max="15628" width="17.7109375" style="166" customWidth="1"/>
    <col min="15629" max="15872" width="9.140625" style="166"/>
    <col min="15873" max="15873" width="8.5703125" style="166" customWidth="1"/>
    <col min="15874" max="15874" width="30.5703125" style="166" customWidth="1"/>
    <col min="15875" max="15875" width="23.85546875" style="166" bestFit="1" customWidth="1"/>
    <col min="15876" max="15876" width="21.85546875" style="166" customWidth="1"/>
    <col min="15877" max="15877" width="16.5703125" style="166" bestFit="1" customWidth="1"/>
    <col min="15878" max="15878" width="16.42578125" style="166" customWidth="1"/>
    <col min="15879" max="15879" width="22.140625" style="166" customWidth="1"/>
    <col min="15880" max="15880" width="18.7109375" style="166" customWidth="1"/>
    <col min="15881" max="15881" width="15.5703125" style="166" bestFit="1" customWidth="1"/>
    <col min="15882" max="15882" width="25.7109375" style="166" customWidth="1"/>
    <col min="15883" max="15883" width="17.7109375" style="166" bestFit="1" customWidth="1"/>
    <col min="15884" max="15884" width="17.7109375" style="166" customWidth="1"/>
    <col min="15885" max="16128" width="9.140625" style="166"/>
    <col min="16129" max="16129" width="8.5703125" style="166" customWidth="1"/>
    <col min="16130" max="16130" width="30.5703125" style="166" customWidth="1"/>
    <col min="16131" max="16131" width="23.85546875" style="166" bestFit="1" customWidth="1"/>
    <col min="16132" max="16132" width="21.85546875" style="166" customWidth="1"/>
    <col min="16133" max="16133" width="16.5703125" style="166" bestFit="1" customWidth="1"/>
    <col min="16134" max="16134" width="16.42578125" style="166" customWidth="1"/>
    <col min="16135" max="16135" width="22.140625" style="166" customWidth="1"/>
    <col min="16136" max="16136" width="18.7109375" style="166" customWidth="1"/>
    <col min="16137" max="16137" width="15.5703125" style="166" bestFit="1" customWidth="1"/>
    <col min="16138" max="16138" width="25.7109375" style="166" customWidth="1"/>
    <col min="16139" max="16139" width="17.7109375" style="166" bestFit="1" customWidth="1"/>
    <col min="16140" max="16140" width="17.7109375" style="166" customWidth="1"/>
    <col min="16141" max="16384" width="9.140625" style="166"/>
  </cols>
  <sheetData>
    <row r="1" spans="1:14" ht="7.5" customHeight="1" x14ac:dyDescent="0.25"/>
    <row r="2" spans="1:14" ht="9" customHeight="1" x14ac:dyDescent="0.25"/>
    <row r="3" spans="1:14" ht="6" customHeight="1" x14ac:dyDescent="0.3"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</row>
    <row r="4" spans="1:14" ht="30.75" customHeight="1" x14ac:dyDescent="0.25">
      <c r="A4" s="346" t="s">
        <v>150</v>
      </c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</row>
    <row r="5" spans="1:14" ht="8.25" customHeight="1" x14ac:dyDescent="0.25">
      <c r="A5" s="168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</row>
    <row r="6" spans="1:14" ht="7.5" customHeight="1" x14ac:dyDescent="0.3"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</row>
    <row r="7" spans="1:14" ht="6" customHeight="1" thickBot="1" x14ac:dyDescent="0.3">
      <c r="A7" s="170"/>
      <c r="B7" s="170"/>
      <c r="C7" s="170"/>
      <c r="J7" s="170"/>
      <c r="K7" s="170"/>
      <c r="L7" s="170"/>
    </row>
    <row r="8" spans="1:14" ht="36.75" customHeight="1" x14ac:dyDescent="0.25">
      <c r="A8" s="171" t="s">
        <v>121</v>
      </c>
      <c r="B8" s="172" t="s">
        <v>122</v>
      </c>
      <c r="C8" s="172" t="s">
        <v>123</v>
      </c>
      <c r="D8" s="173" t="s">
        <v>124</v>
      </c>
      <c r="E8" s="174"/>
      <c r="F8" s="174"/>
      <c r="G8" s="174"/>
      <c r="H8" s="174"/>
      <c r="I8" s="174"/>
      <c r="J8" s="174"/>
      <c r="K8" s="174"/>
      <c r="L8" s="175"/>
    </row>
    <row r="9" spans="1:14" ht="36.75" customHeight="1" x14ac:dyDescent="0.25">
      <c r="A9" s="176" t="s">
        <v>125</v>
      </c>
      <c r="B9" s="177" t="s">
        <v>126</v>
      </c>
      <c r="C9" s="178" t="s">
        <v>127</v>
      </c>
      <c r="D9" s="179" t="s">
        <v>128</v>
      </c>
      <c r="E9" s="180"/>
      <c r="F9" s="181" t="s">
        <v>129</v>
      </c>
      <c r="G9" s="179" t="s">
        <v>130</v>
      </c>
      <c r="H9" s="180"/>
      <c r="I9" s="181" t="s">
        <v>129</v>
      </c>
      <c r="J9" s="179" t="s">
        <v>131</v>
      </c>
      <c r="K9" s="180"/>
      <c r="L9" s="182" t="s">
        <v>129</v>
      </c>
    </row>
    <row r="10" spans="1:14" ht="36.75" customHeight="1" thickBot="1" x14ac:dyDescent="0.3">
      <c r="A10" s="176"/>
      <c r="B10" s="183"/>
      <c r="C10" s="184" t="s">
        <v>132</v>
      </c>
      <c r="D10" s="177" t="s">
        <v>133</v>
      </c>
      <c r="E10" s="177" t="s">
        <v>134</v>
      </c>
      <c r="F10" s="177" t="s">
        <v>135</v>
      </c>
      <c r="G10" s="177" t="s">
        <v>133</v>
      </c>
      <c r="H10" s="177" t="s">
        <v>134</v>
      </c>
      <c r="I10" s="177" t="s">
        <v>135</v>
      </c>
      <c r="J10" s="181" t="s">
        <v>133</v>
      </c>
      <c r="K10" s="185" t="s">
        <v>134</v>
      </c>
      <c r="L10" s="186" t="s">
        <v>135</v>
      </c>
      <c r="N10" s="187"/>
    </row>
    <row r="11" spans="1:14" ht="53.25" customHeight="1" x14ac:dyDescent="0.35">
      <c r="A11" s="188">
        <v>111</v>
      </c>
      <c r="B11" s="189" t="s">
        <v>136</v>
      </c>
      <c r="C11" s="190">
        <v>6264865</v>
      </c>
      <c r="D11" s="191">
        <v>2112339</v>
      </c>
      <c r="E11" s="192">
        <v>55.527810709995244</v>
      </c>
      <c r="F11" s="192">
        <v>33.717230937937209</v>
      </c>
      <c r="G11" s="193">
        <v>1633682</v>
      </c>
      <c r="H11" s="192">
        <v>71.008195349666082</v>
      </c>
      <c r="I11" s="192">
        <v>26.076890723104167</v>
      </c>
      <c r="J11" s="194">
        <v>3746021</v>
      </c>
      <c r="K11" s="195">
        <v>61.361845300546044</v>
      </c>
      <c r="L11" s="196">
        <v>59.79412166104138</v>
      </c>
    </row>
    <row r="12" spans="1:14" ht="53.25" customHeight="1" x14ac:dyDescent="0.35">
      <c r="A12" s="197">
        <v>201</v>
      </c>
      <c r="B12" s="198" t="s">
        <v>137</v>
      </c>
      <c r="C12" s="199">
        <v>581468</v>
      </c>
      <c r="D12" s="200">
        <v>203224</v>
      </c>
      <c r="E12" s="201">
        <v>5.3422219651902809</v>
      </c>
      <c r="F12" s="201">
        <v>34.950160627927936</v>
      </c>
      <c r="G12" s="202">
        <v>107996</v>
      </c>
      <c r="H12" s="201">
        <v>4.6940598384401238</v>
      </c>
      <c r="I12" s="201">
        <v>18.572991119029766</v>
      </c>
      <c r="J12" s="203">
        <v>311220</v>
      </c>
      <c r="K12" s="204">
        <v>5.097951531621403</v>
      </c>
      <c r="L12" s="205">
        <v>53.523151746957694</v>
      </c>
    </row>
    <row r="13" spans="1:14" ht="53.25" customHeight="1" x14ac:dyDescent="0.35">
      <c r="A13" s="188">
        <v>205</v>
      </c>
      <c r="B13" s="189" t="s">
        <v>138</v>
      </c>
      <c r="C13" s="206">
        <v>719927</v>
      </c>
      <c r="D13" s="207">
        <v>317902</v>
      </c>
      <c r="E13" s="208">
        <v>8.3568035624627051</v>
      </c>
      <c r="F13" s="208">
        <v>44.157532638725868</v>
      </c>
      <c r="G13" s="209">
        <v>120955</v>
      </c>
      <c r="H13" s="208">
        <v>5.2573244171869806</v>
      </c>
      <c r="I13" s="208">
        <v>16.801008991189384</v>
      </c>
      <c r="J13" s="210">
        <v>438857</v>
      </c>
      <c r="K13" s="211">
        <v>7.1887144634431399</v>
      </c>
      <c r="L13" s="212">
        <v>60.958541629915253</v>
      </c>
    </row>
    <row r="14" spans="1:14" ht="53.25" customHeight="1" x14ac:dyDescent="0.35">
      <c r="A14" s="197">
        <v>207</v>
      </c>
      <c r="B14" s="198" t="s">
        <v>139</v>
      </c>
      <c r="C14" s="199">
        <v>694187</v>
      </c>
      <c r="D14" s="200">
        <v>290201</v>
      </c>
      <c r="E14" s="201">
        <v>7.6286174690006332</v>
      </c>
      <c r="F14" s="201">
        <v>41.80444174264283</v>
      </c>
      <c r="G14" s="202">
        <v>107212</v>
      </c>
      <c r="H14" s="201">
        <v>4.6599831789959119</v>
      </c>
      <c r="I14" s="201">
        <v>15.444253493655168</v>
      </c>
      <c r="J14" s="203">
        <v>397413</v>
      </c>
      <c r="K14" s="204">
        <v>6.5098393806190371</v>
      </c>
      <c r="L14" s="205">
        <v>57.248695236297998</v>
      </c>
    </row>
    <row r="15" spans="1:14" ht="53.25" customHeight="1" x14ac:dyDescent="0.35">
      <c r="A15" s="188">
        <v>209</v>
      </c>
      <c r="B15" s="189" t="s">
        <v>140</v>
      </c>
      <c r="C15" s="206">
        <v>134971</v>
      </c>
      <c r="D15" s="207">
        <v>50494</v>
      </c>
      <c r="E15" s="208">
        <v>1.3273538357197874</v>
      </c>
      <c r="F15" s="208">
        <v>37.410999399871081</v>
      </c>
      <c r="G15" s="209">
        <v>27146</v>
      </c>
      <c r="H15" s="208">
        <v>1.1799043332558206</v>
      </c>
      <c r="I15" s="208">
        <v>20.112468604366864</v>
      </c>
      <c r="J15" s="210">
        <v>77640</v>
      </c>
      <c r="K15" s="211">
        <v>1.2717850938727773</v>
      </c>
      <c r="L15" s="212">
        <v>57.523468004237941</v>
      </c>
    </row>
    <row r="16" spans="1:14" ht="53.25" customHeight="1" x14ac:dyDescent="0.35">
      <c r="A16" s="197">
        <v>211</v>
      </c>
      <c r="B16" s="198" t="s">
        <v>141</v>
      </c>
      <c r="C16" s="199">
        <v>1137687</v>
      </c>
      <c r="D16" s="200">
        <v>443256</v>
      </c>
      <c r="E16" s="201">
        <v>11.652028989697985</v>
      </c>
      <c r="F16" s="201">
        <v>38.961155396871021</v>
      </c>
      <c r="G16" s="202">
        <v>190514</v>
      </c>
      <c r="H16" s="201">
        <v>8.2807151751970594</v>
      </c>
      <c r="I16" s="201">
        <v>16.7457305919818</v>
      </c>
      <c r="J16" s="203">
        <v>633770</v>
      </c>
      <c r="K16" s="204">
        <v>10.381494576812855</v>
      </c>
      <c r="L16" s="205">
        <v>55.706885988852818</v>
      </c>
    </row>
    <row r="17" spans="1:12" ht="53.25" customHeight="1" x14ac:dyDescent="0.35">
      <c r="A17" s="188">
        <v>213</v>
      </c>
      <c r="B17" s="189" t="s">
        <v>142</v>
      </c>
      <c r="C17" s="206">
        <v>412232</v>
      </c>
      <c r="D17" s="207">
        <v>190977</v>
      </c>
      <c r="E17" s="208">
        <v>5.0202806964046784</v>
      </c>
      <c r="F17" s="208">
        <v>46.327553416522733</v>
      </c>
      <c r="G17" s="209">
        <v>56600</v>
      </c>
      <c r="H17" s="208">
        <v>2.4601261792632227</v>
      </c>
      <c r="I17" s="208">
        <v>13.730132546721263</v>
      </c>
      <c r="J17" s="210">
        <v>247577</v>
      </c>
      <c r="K17" s="211">
        <v>4.0554448504088176</v>
      </c>
      <c r="L17" s="212">
        <v>60.057685963243998</v>
      </c>
    </row>
    <row r="18" spans="1:12" ht="53.25" customHeight="1" x14ac:dyDescent="0.35">
      <c r="A18" s="197">
        <v>217</v>
      </c>
      <c r="B18" s="198" t="s">
        <v>143</v>
      </c>
      <c r="C18" s="199">
        <v>410004</v>
      </c>
      <c r="D18" s="200">
        <v>184235</v>
      </c>
      <c r="E18" s="201">
        <v>4.8430513313232266</v>
      </c>
      <c r="F18" s="201">
        <v>44.934927464122303</v>
      </c>
      <c r="G18" s="202">
        <v>55909</v>
      </c>
      <c r="H18" s="201">
        <v>2.4300917766153272</v>
      </c>
      <c r="I18" s="201">
        <v>13.636208427234855</v>
      </c>
      <c r="J18" s="203">
        <v>240144</v>
      </c>
      <c r="K18" s="204">
        <v>3.9336882996262781</v>
      </c>
      <c r="L18" s="205">
        <v>58.571135891357159</v>
      </c>
    </row>
    <row r="19" spans="1:12" ht="53.25" customHeight="1" thickBot="1" x14ac:dyDescent="0.4">
      <c r="A19" s="268">
        <v>228</v>
      </c>
      <c r="B19" s="269" t="s">
        <v>144</v>
      </c>
      <c r="C19" s="270">
        <v>28508</v>
      </c>
      <c r="D19" s="271">
        <v>11482</v>
      </c>
      <c r="E19" s="272">
        <v>0.30183144020546199</v>
      </c>
      <c r="F19" s="272">
        <v>40.276413638276978</v>
      </c>
      <c r="G19" s="273">
        <v>681</v>
      </c>
      <c r="H19" s="272">
        <v>2.9599751379474463E-2</v>
      </c>
      <c r="I19" s="272">
        <v>2.3888031429774097</v>
      </c>
      <c r="J19" s="274">
        <v>12163</v>
      </c>
      <c r="K19" s="275">
        <v>0.19923650304964696</v>
      </c>
      <c r="L19" s="276">
        <v>42.665216781254387</v>
      </c>
    </row>
    <row r="20" spans="1:12" ht="51" customHeight="1" x14ac:dyDescent="0.35">
      <c r="A20" s="223" t="s">
        <v>145</v>
      </c>
      <c r="B20" s="224"/>
      <c r="C20" s="225">
        <v>4118984</v>
      </c>
      <c r="D20" s="225">
        <v>1691771</v>
      </c>
      <c r="E20" s="226">
        <v>44.472189290004756</v>
      </c>
      <c r="F20" s="226">
        <v>41.072531478636478</v>
      </c>
      <c r="G20" s="227">
        <v>667013</v>
      </c>
      <c r="H20" s="226">
        <v>28.991804650333922</v>
      </c>
      <c r="I20" s="226">
        <v>16.193629302760097</v>
      </c>
      <c r="J20" s="228">
        <v>2358784</v>
      </c>
      <c r="K20" s="229">
        <v>38.638154699453956</v>
      </c>
      <c r="L20" s="230">
        <v>57.266160781396579</v>
      </c>
    </row>
    <row r="21" spans="1:12" ht="51" customHeight="1" thickBot="1" x14ac:dyDescent="0.4">
      <c r="A21" s="231" t="s">
        <v>146</v>
      </c>
      <c r="B21" s="232"/>
      <c r="C21" s="233">
        <v>10383849</v>
      </c>
      <c r="D21" s="233">
        <v>3804110</v>
      </c>
      <c r="E21" s="234">
        <v>100</v>
      </c>
      <c r="F21" s="234">
        <v>36.634874024073348</v>
      </c>
      <c r="G21" s="235">
        <v>2300695</v>
      </c>
      <c r="H21" s="234">
        <v>100</v>
      </c>
      <c r="I21" s="234">
        <v>22.156475888661323</v>
      </c>
      <c r="J21" s="236">
        <v>6104805</v>
      </c>
      <c r="K21" s="237">
        <v>100</v>
      </c>
      <c r="L21" s="238">
        <v>58.791349912734667</v>
      </c>
    </row>
    <row r="22" spans="1:12" ht="10.5" customHeight="1" x14ac:dyDescent="0.25">
      <c r="A22" s="239"/>
      <c r="B22" s="240"/>
      <c r="C22" s="241"/>
      <c r="D22" s="241"/>
      <c r="E22" s="241"/>
      <c r="F22" s="241"/>
      <c r="G22" s="241"/>
      <c r="H22" s="241"/>
      <c r="I22" s="241"/>
      <c r="J22" s="241"/>
      <c r="K22" s="241"/>
      <c r="L22" s="242"/>
    </row>
    <row r="23" spans="1:12" ht="24.75" customHeight="1" x14ac:dyDescent="0.35">
      <c r="A23" s="243"/>
      <c r="B23" s="244"/>
      <c r="C23" s="244"/>
      <c r="D23" s="187"/>
      <c r="E23" s="187"/>
      <c r="F23" s="187"/>
      <c r="G23" s="245"/>
      <c r="H23" s="187"/>
      <c r="I23" s="244" t="s">
        <v>147</v>
      </c>
      <c r="J23" s="246"/>
      <c r="K23" s="348">
        <v>40567</v>
      </c>
      <c r="L23" s="348"/>
    </row>
    <row r="24" spans="1:12" x14ac:dyDescent="0.25">
      <c r="A24" s="244"/>
      <c r="B24" s="244"/>
      <c r="C24" s="244"/>
      <c r="D24" s="187"/>
      <c r="E24" s="187"/>
      <c r="F24" s="187"/>
      <c r="G24" s="187"/>
      <c r="H24" s="187"/>
    </row>
  </sheetData>
  <mergeCells count="2">
    <mergeCell ref="A4:L4"/>
    <mergeCell ref="K23:L23"/>
  </mergeCells>
  <printOptions horizontalCentered="1" verticalCentered="1"/>
  <pageMargins left="0.59055118110236227" right="0.59055118110236227" top="0.78740157480314965" bottom="0.78740157480314965" header="0.51181102362204722" footer="0"/>
  <pageSetup paperSize="9" scale="57" orientation="landscape" horizontalDpi="300" verticalDpi="300" r:id="rId1"/>
  <headerFooter alignWithMargins="0">
    <oddHeader xml:space="preserve">&amp;C&amp;"Times New Roman CE,Obyčejné"&amp;14Všeobecná zdravotní pojišťovna  ČR - Ústředí 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6FCE8-22F2-420C-A9A5-832417A18FA5}">
  <dimension ref="B5:E5"/>
  <sheetViews>
    <sheetView workbookViewId="0">
      <selection activeCell="K29" sqref="K29"/>
    </sheetView>
  </sheetViews>
  <sheetFormatPr defaultRowHeight="12.75" x14ac:dyDescent="0.2"/>
  <sheetData>
    <row r="5" spans="2:5" x14ac:dyDescent="0.2">
      <c r="B5" s="342" t="s">
        <v>189</v>
      </c>
      <c r="C5" s="342"/>
      <c r="D5" s="343"/>
      <c r="E5" s="343"/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E04CA-D88F-4CB1-A411-15468816C586}">
  <sheetPr>
    <pageSetUpPr fitToPage="1"/>
  </sheetPr>
  <dimension ref="A1:N24"/>
  <sheetViews>
    <sheetView topLeftCell="A13" zoomScale="75" workbookViewId="0">
      <selection activeCell="B28" sqref="B28:C28"/>
    </sheetView>
  </sheetViews>
  <sheetFormatPr defaultRowHeight="15.75" x14ac:dyDescent="0.25"/>
  <cols>
    <col min="1" max="1" width="8.5703125" style="166" customWidth="1"/>
    <col min="2" max="2" width="30.5703125" style="166" customWidth="1"/>
    <col min="3" max="3" width="23.85546875" style="166" bestFit="1" customWidth="1"/>
    <col min="4" max="4" width="21.85546875" style="166" customWidth="1"/>
    <col min="5" max="5" width="16.5703125" style="166" bestFit="1" customWidth="1"/>
    <col min="6" max="6" width="16.42578125" style="166" customWidth="1"/>
    <col min="7" max="7" width="22.140625" style="166" customWidth="1"/>
    <col min="8" max="8" width="18.7109375" style="166" customWidth="1"/>
    <col min="9" max="9" width="15.5703125" style="166" bestFit="1" customWidth="1"/>
    <col min="10" max="10" width="25.7109375" style="166" customWidth="1"/>
    <col min="11" max="11" width="17.7109375" style="166" bestFit="1" customWidth="1"/>
    <col min="12" max="12" width="17.7109375" style="166" customWidth="1"/>
    <col min="13" max="256" width="9.140625" style="166"/>
    <col min="257" max="257" width="8.5703125" style="166" customWidth="1"/>
    <col min="258" max="258" width="30.5703125" style="166" customWidth="1"/>
    <col min="259" max="259" width="23.85546875" style="166" bestFit="1" customWidth="1"/>
    <col min="260" max="260" width="21.85546875" style="166" customWidth="1"/>
    <col min="261" max="261" width="16.5703125" style="166" bestFit="1" customWidth="1"/>
    <col min="262" max="262" width="16.42578125" style="166" customWidth="1"/>
    <col min="263" max="263" width="22.140625" style="166" customWidth="1"/>
    <col min="264" max="264" width="18.7109375" style="166" customWidth="1"/>
    <col min="265" max="265" width="15.5703125" style="166" bestFit="1" customWidth="1"/>
    <col min="266" max="266" width="25.7109375" style="166" customWidth="1"/>
    <col min="267" max="267" width="17.7109375" style="166" bestFit="1" customWidth="1"/>
    <col min="268" max="268" width="17.7109375" style="166" customWidth="1"/>
    <col min="269" max="512" width="9.140625" style="166"/>
    <col min="513" max="513" width="8.5703125" style="166" customWidth="1"/>
    <col min="514" max="514" width="30.5703125" style="166" customWidth="1"/>
    <col min="515" max="515" width="23.85546875" style="166" bestFit="1" customWidth="1"/>
    <col min="516" max="516" width="21.85546875" style="166" customWidth="1"/>
    <col min="517" max="517" width="16.5703125" style="166" bestFit="1" customWidth="1"/>
    <col min="518" max="518" width="16.42578125" style="166" customWidth="1"/>
    <col min="519" max="519" width="22.140625" style="166" customWidth="1"/>
    <col min="520" max="520" width="18.7109375" style="166" customWidth="1"/>
    <col min="521" max="521" width="15.5703125" style="166" bestFit="1" customWidth="1"/>
    <col min="522" max="522" width="25.7109375" style="166" customWidth="1"/>
    <col min="523" max="523" width="17.7109375" style="166" bestFit="1" customWidth="1"/>
    <col min="524" max="524" width="17.7109375" style="166" customWidth="1"/>
    <col min="525" max="768" width="9.140625" style="166"/>
    <col min="769" max="769" width="8.5703125" style="166" customWidth="1"/>
    <col min="770" max="770" width="30.5703125" style="166" customWidth="1"/>
    <col min="771" max="771" width="23.85546875" style="166" bestFit="1" customWidth="1"/>
    <col min="772" max="772" width="21.85546875" style="166" customWidth="1"/>
    <col min="773" max="773" width="16.5703125" style="166" bestFit="1" customWidth="1"/>
    <col min="774" max="774" width="16.42578125" style="166" customWidth="1"/>
    <col min="775" max="775" width="22.140625" style="166" customWidth="1"/>
    <col min="776" max="776" width="18.7109375" style="166" customWidth="1"/>
    <col min="777" max="777" width="15.5703125" style="166" bestFit="1" customWidth="1"/>
    <col min="778" max="778" width="25.7109375" style="166" customWidth="1"/>
    <col min="779" max="779" width="17.7109375" style="166" bestFit="1" customWidth="1"/>
    <col min="780" max="780" width="17.7109375" style="166" customWidth="1"/>
    <col min="781" max="1024" width="9.140625" style="166"/>
    <col min="1025" max="1025" width="8.5703125" style="166" customWidth="1"/>
    <col min="1026" max="1026" width="30.5703125" style="166" customWidth="1"/>
    <col min="1027" max="1027" width="23.85546875" style="166" bestFit="1" customWidth="1"/>
    <col min="1028" max="1028" width="21.85546875" style="166" customWidth="1"/>
    <col min="1029" max="1029" width="16.5703125" style="166" bestFit="1" customWidth="1"/>
    <col min="1030" max="1030" width="16.42578125" style="166" customWidth="1"/>
    <col min="1031" max="1031" width="22.140625" style="166" customWidth="1"/>
    <col min="1032" max="1032" width="18.7109375" style="166" customWidth="1"/>
    <col min="1033" max="1033" width="15.5703125" style="166" bestFit="1" customWidth="1"/>
    <col min="1034" max="1034" width="25.7109375" style="166" customWidth="1"/>
    <col min="1035" max="1035" width="17.7109375" style="166" bestFit="1" customWidth="1"/>
    <col min="1036" max="1036" width="17.7109375" style="166" customWidth="1"/>
    <col min="1037" max="1280" width="9.140625" style="166"/>
    <col min="1281" max="1281" width="8.5703125" style="166" customWidth="1"/>
    <col min="1282" max="1282" width="30.5703125" style="166" customWidth="1"/>
    <col min="1283" max="1283" width="23.85546875" style="166" bestFit="1" customWidth="1"/>
    <col min="1284" max="1284" width="21.85546875" style="166" customWidth="1"/>
    <col min="1285" max="1285" width="16.5703125" style="166" bestFit="1" customWidth="1"/>
    <col min="1286" max="1286" width="16.42578125" style="166" customWidth="1"/>
    <col min="1287" max="1287" width="22.140625" style="166" customWidth="1"/>
    <col min="1288" max="1288" width="18.7109375" style="166" customWidth="1"/>
    <col min="1289" max="1289" width="15.5703125" style="166" bestFit="1" customWidth="1"/>
    <col min="1290" max="1290" width="25.7109375" style="166" customWidth="1"/>
    <col min="1291" max="1291" width="17.7109375" style="166" bestFit="1" customWidth="1"/>
    <col min="1292" max="1292" width="17.7109375" style="166" customWidth="1"/>
    <col min="1293" max="1536" width="9.140625" style="166"/>
    <col min="1537" max="1537" width="8.5703125" style="166" customWidth="1"/>
    <col min="1538" max="1538" width="30.5703125" style="166" customWidth="1"/>
    <col min="1539" max="1539" width="23.85546875" style="166" bestFit="1" customWidth="1"/>
    <col min="1540" max="1540" width="21.85546875" style="166" customWidth="1"/>
    <col min="1541" max="1541" width="16.5703125" style="166" bestFit="1" customWidth="1"/>
    <col min="1542" max="1542" width="16.42578125" style="166" customWidth="1"/>
    <col min="1543" max="1543" width="22.140625" style="166" customWidth="1"/>
    <col min="1544" max="1544" width="18.7109375" style="166" customWidth="1"/>
    <col min="1545" max="1545" width="15.5703125" style="166" bestFit="1" customWidth="1"/>
    <col min="1546" max="1546" width="25.7109375" style="166" customWidth="1"/>
    <col min="1547" max="1547" width="17.7109375" style="166" bestFit="1" customWidth="1"/>
    <col min="1548" max="1548" width="17.7109375" style="166" customWidth="1"/>
    <col min="1549" max="1792" width="9.140625" style="166"/>
    <col min="1793" max="1793" width="8.5703125" style="166" customWidth="1"/>
    <col min="1794" max="1794" width="30.5703125" style="166" customWidth="1"/>
    <col min="1795" max="1795" width="23.85546875" style="166" bestFit="1" customWidth="1"/>
    <col min="1796" max="1796" width="21.85546875" style="166" customWidth="1"/>
    <col min="1797" max="1797" width="16.5703125" style="166" bestFit="1" customWidth="1"/>
    <col min="1798" max="1798" width="16.42578125" style="166" customWidth="1"/>
    <col min="1799" max="1799" width="22.140625" style="166" customWidth="1"/>
    <col min="1800" max="1800" width="18.7109375" style="166" customWidth="1"/>
    <col min="1801" max="1801" width="15.5703125" style="166" bestFit="1" customWidth="1"/>
    <col min="1802" max="1802" width="25.7109375" style="166" customWidth="1"/>
    <col min="1803" max="1803" width="17.7109375" style="166" bestFit="1" customWidth="1"/>
    <col min="1804" max="1804" width="17.7109375" style="166" customWidth="1"/>
    <col min="1805" max="2048" width="9.140625" style="166"/>
    <col min="2049" max="2049" width="8.5703125" style="166" customWidth="1"/>
    <col min="2050" max="2050" width="30.5703125" style="166" customWidth="1"/>
    <col min="2051" max="2051" width="23.85546875" style="166" bestFit="1" customWidth="1"/>
    <col min="2052" max="2052" width="21.85546875" style="166" customWidth="1"/>
    <col min="2053" max="2053" width="16.5703125" style="166" bestFit="1" customWidth="1"/>
    <col min="2054" max="2054" width="16.42578125" style="166" customWidth="1"/>
    <col min="2055" max="2055" width="22.140625" style="166" customWidth="1"/>
    <col min="2056" max="2056" width="18.7109375" style="166" customWidth="1"/>
    <col min="2057" max="2057" width="15.5703125" style="166" bestFit="1" customWidth="1"/>
    <col min="2058" max="2058" width="25.7109375" style="166" customWidth="1"/>
    <col min="2059" max="2059" width="17.7109375" style="166" bestFit="1" customWidth="1"/>
    <col min="2060" max="2060" width="17.7109375" style="166" customWidth="1"/>
    <col min="2061" max="2304" width="9.140625" style="166"/>
    <col min="2305" max="2305" width="8.5703125" style="166" customWidth="1"/>
    <col min="2306" max="2306" width="30.5703125" style="166" customWidth="1"/>
    <col min="2307" max="2307" width="23.85546875" style="166" bestFit="1" customWidth="1"/>
    <col min="2308" max="2308" width="21.85546875" style="166" customWidth="1"/>
    <col min="2309" max="2309" width="16.5703125" style="166" bestFit="1" customWidth="1"/>
    <col min="2310" max="2310" width="16.42578125" style="166" customWidth="1"/>
    <col min="2311" max="2311" width="22.140625" style="166" customWidth="1"/>
    <col min="2312" max="2312" width="18.7109375" style="166" customWidth="1"/>
    <col min="2313" max="2313" width="15.5703125" style="166" bestFit="1" customWidth="1"/>
    <col min="2314" max="2314" width="25.7109375" style="166" customWidth="1"/>
    <col min="2315" max="2315" width="17.7109375" style="166" bestFit="1" customWidth="1"/>
    <col min="2316" max="2316" width="17.7109375" style="166" customWidth="1"/>
    <col min="2317" max="2560" width="9.140625" style="166"/>
    <col min="2561" max="2561" width="8.5703125" style="166" customWidth="1"/>
    <col min="2562" max="2562" width="30.5703125" style="166" customWidth="1"/>
    <col min="2563" max="2563" width="23.85546875" style="166" bestFit="1" customWidth="1"/>
    <col min="2564" max="2564" width="21.85546875" style="166" customWidth="1"/>
    <col min="2565" max="2565" width="16.5703125" style="166" bestFit="1" customWidth="1"/>
    <col min="2566" max="2566" width="16.42578125" style="166" customWidth="1"/>
    <col min="2567" max="2567" width="22.140625" style="166" customWidth="1"/>
    <col min="2568" max="2568" width="18.7109375" style="166" customWidth="1"/>
    <col min="2569" max="2569" width="15.5703125" style="166" bestFit="1" customWidth="1"/>
    <col min="2570" max="2570" width="25.7109375" style="166" customWidth="1"/>
    <col min="2571" max="2571" width="17.7109375" style="166" bestFit="1" customWidth="1"/>
    <col min="2572" max="2572" width="17.7109375" style="166" customWidth="1"/>
    <col min="2573" max="2816" width="9.140625" style="166"/>
    <col min="2817" max="2817" width="8.5703125" style="166" customWidth="1"/>
    <col min="2818" max="2818" width="30.5703125" style="166" customWidth="1"/>
    <col min="2819" max="2819" width="23.85546875" style="166" bestFit="1" customWidth="1"/>
    <col min="2820" max="2820" width="21.85546875" style="166" customWidth="1"/>
    <col min="2821" max="2821" width="16.5703125" style="166" bestFit="1" customWidth="1"/>
    <col min="2822" max="2822" width="16.42578125" style="166" customWidth="1"/>
    <col min="2823" max="2823" width="22.140625" style="166" customWidth="1"/>
    <col min="2824" max="2824" width="18.7109375" style="166" customWidth="1"/>
    <col min="2825" max="2825" width="15.5703125" style="166" bestFit="1" customWidth="1"/>
    <col min="2826" max="2826" width="25.7109375" style="166" customWidth="1"/>
    <col min="2827" max="2827" width="17.7109375" style="166" bestFit="1" customWidth="1"/>
    <col min="2828" max="2828" width="17.7109375" style="166" customWidth="1"/>
    <col min="2829" max="3072" width="9.140625" style="166"/>
    <col min="3073" max="3073" width="8.5703125" style="166" customWidth="1"/>
    <col min="3074" max="3074" width="30.5703125" style="166" customWidth="1"/>
    <col min="3075" max="3075" width="23.85546875" style="166" bestFit="1" customWidth="1"/>
    <col min="3076" max="3076" width="21.85546875" style="166" customWidth="1"/>
    <col min="3077" max="3077" width="16.5703125" style="166" bestFit="1" customWidth="1"/>
    <col min="3078" max="3078" width="16.42578125" style="166" customWidth="1"/>
    <col min="3079" max="3079" width="22.140625" style="166" customWidth="1"/>
    <col min="3080" max="3080" width="18.7109375" style="166" customWidth="1"/>
    <col min="3081" max="3081" width="15.5703125" style="166" bestFit="1" customWidth="1"/>
    <col min="3082" max="3082" width="25.7109375" style="166" customWidth="1"/>
    <col min="3083" max="3083" width="17.7109375" style="166" bestFit="1" customWidth="1"/>
    <col min="3084" max="3084" width="17.7109375" style="166" customWidth="1"/>
    <col min="3085" max="3328" width="9.140625" style="166"/>
    <col min="3329" max="3329" width="8.5703125" style="166" customWidth="1"/>
    <col min="3330" max="3330" width="30.5703125" style="166" customWidth="1"/>
    <col min="3331" max="3331" width="23.85546875" style="166" bestFit="1" customWidth="1"/>
    <col min="3332" max="3332" width="21.85546875" style="166" customWidth="1"/>
    <col min="3333" max="3333" width="16.5703125" style="166" bestFit="1" customWidth="1"/>
    <col min="3334" max="3334" width="16.42578125" style="166" customWidth="1"/>
    <col min="3335" max="3335" width="22.140625" style="166" customWidth="1"/>
    <col min="3336" max="3336" width="18.7109375" style="166" customWidth="1"/>
    <col min="3337" max="3337" width="15.5703125" style="166" bestFit="1" customWidth="1"/>
    <col min="3338" max="3338" width="25.7109375" style="166" customWidth="1"/>
    <col min="3339" max="3339" width="17.7109375" style="166" bestFit="1" customWidth="1"/>
    <col min="3340" max="3340" width="17.7109375" style="166" customWidth="1"/>
    <col min="3341" max="3584" width="9.140625" style="166"/>
    <col min="3585" max="3585" width="8.5703125" style="166" customWidth="1"/>
    <col min="3586" max="3586" width="30.5703125" style="166" customWidth="1"/>
    <col min="3587" max="3587" width="23.85546875" style="166" bestFit="1" customWidth="1"/>
    <col min="3588" max="3588" width="21.85546875" style="166" customWidth="1"/>
    <col min="3589" max="3589" width="16.5703125" style="166" bestFit="1" customWidth="1"/>
    <col min="3590" max="3590" width="16.42578125" style="166" customWidth="1"/>
    <col min="3591" max="3591" width="22.140625" style="166" customWidth="1"/>
    <col min="3592" max="3592" width="18.7109375" style="166" customWidth="1"/>
    <col min="3593" max="3593" width="15.5703125" style="166" bestFit="1" customWidth="1"/>
    <col min="3594" max="3594" width="25.7109375" style="166" customWidth="1"/>
    <col min="3595" max="3595" width="17.7109375" style="166" bestFit="1" customWidth="1"/>
    <col min="3596" max="3596" width="17.7109375" style="166" customWidth="1"/>
    <col min="3597" max="3840" width="9.140625" style="166"/>
    <col min="3841" max="3841" width="8.5703125" style="166" customWidth="1"/>
    <col min="3842" max="3842" width="30.5703125" style="166" customWidth="1"/>
    <col min="3843" max="3843" width="23.85546875" style="166" bestFit="1" customWidth="1"/>
    <col min="3844" max="3844" width="21.85546875" style="166" customWidth="1"/>
    <col min="3845" max="3845" width="16.5703125" style="166" bestFit="1" customWidth="1"/>
    <col min="3846" max="3846" width="16.42578125" style="166" customWidth="1"/>
    <col min="3847" max="3847" width="22.140625" style="166" customWidth="1"/>
    <col min="3848" max="3848" width="18.7109375" style="166" customWidth="1"/>
    <col min="3849" max="3849" width="15.5703125" style="166" bestFit="1" customWidth="1"/>
    <col min="3850" max="3850" width="25.7109375" style="166" customWidth="1"/>
    <col min="3851" max="3851" width="17.7109375" style="166" bestFit="1" customWidth="1"/>
    <col min="3852" max="3852" width="17.7109375" style="166" customWidth="1"/>
    <col min="3853" max="4096" width="9.140625" style="166"/>
    <col min="4097" max="4097" width="8.5703125" style="166" customWidth="1"/>
    <col min="4098" max="4098" width="30.5703125" style="166" customWidth="1"/>
    <col min="4099" max="4099" width="23.85546875" style="166" bestFit="1" customWidth="1"/>
    <col min="4100" max="4100" width="21.85546875" style="166" customWidth="1"/>
    <col min="4101" max="4101" width="16.5703125" style="166" bestFit="1" customWidth="1"/>
    <col min="4102" max="4102" width="16.42578125" style="166" customWidth="1"/>
    <col min="4103" max="4103" width="22.140625" style="166" customWidth="1"/>
    <col min="4104" max="4104" width="18.7109375" style="166" customWidth="1"/>
    <col min="4105" max="4105" width="15.5703125" style="166" bestFit="1" customWidth="1"/>
    <col min="4106" max="4106" width="25.7109375" style="166" customWidth="1"/>
    <col min="4107" max="4107" width="17.7109375" style="166" bestFit="1" customWidth="1"/>
    <col min="4108" max="4108" width="17.7109375" style="166" customWidth="1"/>
    <col min="4109" max="4352" width="9.140625" style="166"/>
    <col min="4353" max="4353" width="8.5703125" style="166" customWidth="1"/>
    <col min="4354" max="4354" width="30.5703125" style="166" customWidth="1"/>
    <col min="4355" max="4355" width="23.85546875" style="166" bestFit="1" customWidth="1"/>
    <col min="4356" max="4356" width="21.85546875" style="166" customWidth="1"/>
    <col min="4357" max="4357" width="16.5703125" style="166" bestFit="1" customWidth="1"/>
    <col min="4358" max="4358" width="16.42578125" style="166" customWidth="1"/>
    <col min="4359" max="4359" width="22.140625" style="166" customWidth="1"/>
    <col min="4360" max="4360" width="18.7109375" style="166" customWidth="1"/>
    <col min="4361" max="4361" width="15.5703125" style="166" bestFit="1" customWidth="1"/>
    <col min="4362" max="4362" width="25.7109375" style="166" customWidth="1"/>
    <col min="4363" max="4363" width="17.7109375" style="166" bestFit="1" customWidth="1"/>
    <col min="4364" max="4364" width="17.7109375" style="166" customWidth="1"/>
    <col min="4365" max="4608" width="9.140625" style="166"/>
    <col min="4609" max="4609" width="8.5703125" style="166" customWidth="1"/>
    <col min="4610" max="4610" width="30.5703125" style="166" customWidth="1"/>
    <col min="4611" max="4611" width="23.85546875" style="166" bestFit="1" customWidth="1"/>
    <col min="4612" max="4612" width="21.85546875" style="166" customWidth="1"/>
    <col min="4613" max="4613" width="16.5703125" style="166" bestFit="1" customWidth="1"/>
    <col min="4614" max="4614" width="16.42578125" style="166" customWidth="1"/>
    <col min="4615" max="4615" width="22.140625" style="166" customWidth="1"/>
    <col min="4616" max="4616" width="18.7109375" style="166" customWidth="1"/>
    <col min="4617" max="4617" width="15.5703125" style="166" bestFit="1" customWidth="1"/>
    <col min="4618" max="4618" width="25.7109375" style="166" customWidth="1"/>
    <col min="4619" max="4619" width="17.7109375" style="166" bestFit="1" customWidth="1"/>
    <col min="4620" max="4620" width="17.7109375" style="166" customWidth="1"/>
    <col min="4621" max="4864" width="9.140625" style="166"/>
    <col min="4865" max="4865" width="8.5703125" style="166" customWidth="1"/>
    <col min="4866" max="4866" width="30.5703125" style="166" customWidth="1"/>
    <col min="4867" max="4867" width="23.85546875" style="166" bestFit="1" customWidth="1"/>
    <col min="4868" max="4868" width="21.85546875" style="166" customWidth="1"/>
    <col min="4869" max="4869" width="16.5703125" style="166" bestFit="1" customWidth="1"/>
    <col min="4870" max="4870" width="16.42578125" style="166" customWidth="1"/>
    <col min="4871" max="4871" width="22.140625" style="166" customWidth="1"/>
    <col min="4872" max="4872" width="18.7109375" style="166" customWidth="1"/>
    <col min="4873" max="4873" width="15.5703125" style="166" bestFit="1" customWidth="1"/>
    <col min="4874" max="4874" width="25.7109375" style="166" customWidth="1"/>
    <col min="4875" max="4875" width="17.7109375" style="166" bestFit="1" customWidth="1"/>
    <col min="4876" max="4876" width="17.7109375" style="166" customWidth="1"/>
    <col min="4877" max="5120" width="9.140625" style="166"/>
    <col min="5121" max="5121" width="8.5703125" style="166" customWidth="1"/>
    <col min="5122" max="5122" width="30.5703125" style="166" customWidth="1"/>
    <col min="5123" max="5123" width="23.85546875" style="166" bestFit="1" customWidth="1"/>
    <col min="5124" max="5124" width="21.85546875" style="166" customWidth="1"/>
    <col min="5125" max="5125" width="16.5703125" style="166" bestFit="1" customWidth="1"/>
    <col min="5126" max="5126" width="16.42578125" style="166" customWidth="1"/>
    <col min="5127" max="5127" width="22.140625" style="166" customWidth="1"/>
    <col min="5128" max="5128" width="18.7109375" style="166" customWidth="1"/>
    <col min="5129" max="5129" width="15.5703125" style="166" bestFit="1" customWidth="1"/>
    <col min="5130" max="5130" width="25.7109375" style="166" customWidth="1"/>
    <col min="5131" max="5131" width="17.7109375" style="166" bestFit="1" customWidth="1"/>
    <col min="5132" max="5132" width="17.7109375" style="166" customWidth="1"/>
    <col min="5133" max="5376" width="9.140625" style="166"/>
    <col min="5377" max="5377" width="8.5703125" style="166" customWidth="1"/>
    <col min="5378" max="5378" width="30.5703125" style="166" customWidth="1"/>
    <col min="5379" max="5379" width="23.85546875" style="166" bestFit="1" customWidth="1"/>
    <col min="5380" max="5380" width="21.85546875" style="166" customWidth="1"/>
    <col min="5381" max="5381" width="16.5703125" style="166" bestFit="1" customWidth="1"/>
    <col min="5382" max="5382" width="16.42578125" style="166" customWidth="1"/>
    <col min="5383" max="5383" width="22.140625" style="166" customWidth="1"/>
    <col min="5384" max="5384" width="18.7109375" style="166" customWidth="1"/>
    <col min="5385" max="5385" width="15.5703125" style="166" bestFit="1" customWidth="1"/>
    <col min="5386" max="5386" width="25.7109375" style="166" customWidth="1"/>
    <col min="5387" max="5387" width="17.7109375" style="166" bestFit="1" customWidth="1"/>
    <col min="5388" max="5388" width="17.7109375" style="166" customWidth="1"/>
    <col min="5389" max="5632" width="9.140625" style="166"/>
    <col min="5633" max="5633" width="8.5703125" style="166" customWidth="1"/>
    <col min="5634" max="5634" width="30.5703125" style="166" customWidth="1"/>
    <col min="5635" max="5635" width="23.85546875" style="166" bestFit="1" customWidth="1"/>
    <col min="5636" max="5636" width="21.85546875" style="166" customWidth="1"/>
    <col min="5637" max="5637" width="16.5703125" style="166" bestFit="1" customWidth="1"/>
    <col min="5638" max="5638" width="16.42578125" style="166" customWidth="1"/>
    <col min="5639" max="5639" width="22.140625" style="166" customWidth="1"/>
    <col min="5640" max="5640" width="18.7109375" style="166" customWidth="1"/>
    <col min="5641" max="5641" width="15.5703125" style="166" bestFit="1" customWidth="1"/>
    <col min="5642" max="5642" width="25.7109375" style="166" customWidth="1"/>
    <col min="5643" max="5643" width="17.7109375" style="166" bestFit="1" customWidth="1"/>
    <col min="5644" max="5644" width="17.7109375" style="166" customWidth="1"/>
    <col min="5645" max="5888" width="9.140625" style="166"/>
    <col min="5889" max="5889" width="8.5703125" style="166" customWidth="1"/>
    <col min="5890" max="5890" width="30.5703125" style="166" customWidth="1"/>
    <col min="5891" max="5891" width="23.85546875" style="166" bestFit="1" customWidth="1"/>
    <col min="5892" max="5892" width="21.85546875" style="166" customWidth="1"/>
    <col min="5893" max="5893" width="16.5703125" style="166" bestFit="1" customWidth="1"/>
    <col min="5894" max="5894" width="16.42578125" style="166" customWidth="1"/>
    <col min="5895" max="5895" width="22.140625" style="166" customWidth="1"/>
    <col min="5896" max="5896" width="18.7109375" style="166" customWidth="1"/>
    <col min="5897" max="5897" width="15.5703125" style="166" bestFit="1" customWidth="1"/>
    <col min="5898" max="5898" width="25.7109375" style="166" customWidth="1"/>
    <col min="5899" max="5899" width="17.7109375" style="166" bestFit="1" customWidth="1"/>
    <col min="5900" max="5900" width="17.7109375" style="166" customWidth="1"/>
    <col min="5901" max="6144" width="9.140625" style="166"/>
    <col min="6145" max="6145" width="8.5703125" style="166" customWidth="1"/>
    <col min="6146" max="6146" width="30.5703125" style="166" customWidth="1"/>
    <col min="6147" max="6147" width="23.85546875" style="166" bestFit="1" customWidth="1"/>
    <col min="6148" max="6148" width="21.85546875" style="166" customWidth="1"/>
    <col min="6149" max="6149" width="16.5703125" style="166" bestFit="1" customWidth="1"/>
    <col min="6150" max="6150" width="16.42578125" style="166" customWidth="1"/>
    <col min="6151" max="6151" width="22.140625" style="166" customWidth="1"/>
    <col min="6152" max="6152" width="18.7109375" style="166" customWidth="1"/>
    <col min="6153" max="6153" width="15.5703125" style="166" bestFit="1" customWidth="1"/>
    <col min="6154" max="6154" width="25.7109375" style="166" customWidth="1"/>
    <col min="6155" max="6155" width="17.7109375" style="166" bestFit="1" customWidth="1"/>
    <col min="6156" max="6156" width="17.7109375" style="166" customWidth="1"/>
    <col min="6157" max="6400" width="9.140625" style="166"/>
    <col min="6401" max="6401" width="8.5703125" style="166" customWidth="1"/>
    <col min="6402" max="6402" width="30.5703125" style="166" customWidth="1"/>
    <col min="6403" max="6403" width="23.85546875" style="166" bestFit="1" customWidth="1"/>
    <col min="6404" max="6404" width="21.85546875" style="166" customWidth="1"/>
    <col min="6405" max="6405" width="16.5703125" style="166" bestFit="1" customWidth="1"/>
    <col min="6406" max="6406" width="16.42578125" style="166" customWidth="1"/>
    <col min="6407" max="6407" width="22.140625" style="166" customWidth="1"/>
    <col min="6408" max="6408" width="18.7109375" style="166" customWidth="1"/>
    <col min="6409" max="6409" width="15.5703125" style="166" bestFit="1" customWidth="1"/>
    <col min="6410" max="6410" width="25.7109375" style="166" customWidth="1"/>
    <col min="6411" max="6411" width="17.7109375" style="166" bestFit="1" customWidth="1"/>
    <col min="6412" max="6412" width="17.7109375" style="166" customWidth="1"/>
    <col min="6413" max="6656" width="9.140625" style="166"/>
    <col min="6657" max="6657" width="8.5703125" style="166" customWidth="1"/>
    <col min="6658" max="6658" width="30.5703125" style="166" customWidth="1"/>
    <col min="6659" max="6659" width="23.85546875" style="166" bestFit="1" customWidth="1"/>
    <col min="6660" max="6660" width="21.85546875" style="166" customWidth="1"/>
    <col min="6661" max="6661" width="16.5703125" style="166" bestFit="1" customWidth="1"/>
    <col min="6662" max="6662" width="16.42578125" style="166" customWidth="1"/>
    <col min="6663" max="6663" width="22.140625" style="166" customWidth="1"/>
    <col min="6664" max="6664" width="18.7109375" style="166" customWidth="1"/>
    <col min="6665" max="6665" width="15.5703125" style="166" bestFit="1" customWidth="1"/>
    <col min="6666" max="6666" width="25.7109375" style="166" customWidth="1"/>
    <col min="6667" max="6667" width="17.7109375" style="166" bestFit="1" customWidth="1"/>
    <col min="6668" max="6668" width="17.7109375" style="166" customWidth="1"/>
    <col min="6669" max="6912" width="9.140625" style="166"/>
    <col min="6913" max="6913" width="8.5703125" style="166" customWidth="1"/>
    <col min="6914" max="6914" width="30.5703125" style="166" customWidth="1"/>
    <col min="6915" max="6915" width="23.85546875" style="166" bestFit="1" customWidth="1"/>
    <col min="6916" max="6916" width="21.85546875" style="166" customWidth="1"/>
    <col min="6917" max="6917" width="16.5703125" style="166" bestFit="1" customWidth="1"/>
    <col min="6918" max="6918" width="16.42578125" style="166" customWidth="1"/>
    <col min="6919" max="6919" width="22.140625" style="166" customWidth="1"/>
    <col min="6920" max="6920" width="18.7109375" style="166" customWidth="1"/>
    <col min="6921" max="6921" width="15.5703125" style="166" bestFit="1" customWidth="1"/>
    <col min="6922" max="6922" width="25.7109375" style="166" customWidth="1"/>
    <col min="6923" max="6923" width="17.7109375" style="166" bestFit="1" customWidth="1"/>
    <col min="6924" max="6924" width="17.7109375" style="166" customWidth="1"/>
    <col min="6925" max="7168" width="9.140625" style="166"/>
    <col min="7169" max="7169" width="8.5703125" style="166" customWidth="1"/>
    <col min="7170" max="7170" width="30.5703125" style="166" customWidth="1"/>
    <col min="7171" max="7171" width="23.85546875" style="166" bestFit="1" customWidth="1"/>
    <col min="7172" max="7172" width="21.85546875" style="166" customWidth="1"/>
    <col min="7173" max="7173" width="16.5703125" style="166" bestFit="1" customWidth="1"/>
    <col min="7174" max="7174" width="16.42578125" style="166" customWidth="1"/>
    <col min="7175" max="7175" width="22.140625" style="166" customWidth="1"/>
    <col min="7176" max="7176" width="18.7109375" style="166" customWidth="1"/>
    <col min="7177" max="7177" width="15.5703125" style="166" bestFit="1" customWidth="1"/>
    <col min="7178" max="7178" width="25.7109375" style="166" customWidth="1"/>
    <col min="7179" max="7179" width="17.7109375" style="166" bestFit="1" customWidth="1"/>
    <col min="7180" max="7180" width="17.7109375" style="166" customWidth="1"/>
    <col min="7181" max="7424" width="9.140625" style="166"/>
    <col min="7425" max="7425" width="8.5703125" style="166" customWidth="1"/>
    <col min="7426" max="7426" width="30.5703125" style="166" customWidth="1"/>
    <col min="7427" max="7427" width="23.85546875" style="166" bestFit="1" customWidth="1"/>
    <col min="7428" max="7428" width="21.85546875" style="166" customWidth="1"/>
    <col min="7429" max="7429" width="16.5703125" style="166" bestFit="1" customWidth="1"/>
    <col min="7430" max="7430" width="16.42578125" style="166" customWidth="1"/>
    <col min="7431" max="7431" width="22.140625" style="166" customWidth="1"/>
    <col min="7432" max="7432" width="18.7109375" style="166" customWidth="1"/>
    <col min="7433" max="7433" width="15.5703125" style="166" bestFit="1" customWidth="1"/>
    <col min="7434" max="7434" width="25.7109375" style="166" customWidth="1"/>
    <col min="7435" max="7435" width="17.7109375" style="166" bestFit="1" customWidth="1"/>
    <col min="7436" max="7436" width="17.7109375" style="166" customWidth="1"/>
    <col min="7437" max="7680" width="9.140625" style="166"/>
    <col min="7681" max="7681" width="8.5703125" style="166" customWidth="1"/>
    <col min="7682" max="7682" width="30.5703125" style="166" customWidth="1"/>
    <col min="7683" max="7683" width="23.85546875" style="166" bestFit="1" customWidth="1"/>
    <col min="7684" max="7684" width="21.85546875" style="166" customWidth="1"/>
    <col min="7685" max="7685" width="16.5703125" style="166" bestFit="1" customWidth="1"/>
    <col min="7686" max="7686" width="16.42578125" style="166" customWidth="1"/>
    <col min="7687" max="7687" width="22.140625" style="166" customWidth="1"/>
    <col min="7688" max="7688" width="18.7109375" style="166" customWidth="1"/>
    <col min="7689" max="7689" width="15.5703125" style="166" bestFit="1" customWidth="1"/>
    <col min="7690" max="7690" width="25.7109375" style="166" customWidth="1"/>
    <col min="7691" max="7691" width="17.7109375" style="166" bestFit="1" customWidth="1"/>
    <col min="7692" max="7692" width="17.7109375" style="166" customWidth="1"/>
    <col min="7693" max="7936" width="9.140625" style="166"/>
    <col min="7937" max="7937" width="8.5703125" style="166" customWidth="1"/>
    <col min="7938" max="7938" width="30.5703125" style="166" customWidth="1"/>
    <col min="7939" max="7939" width="23.85546875" style="166" bestFit="1" customWidth="1"/>
    <col min="7940" max="7940" width="21.85546875" style="166" customWidth="1"/>
    <col min="7941" max="7941" width="16.5703125" style="166" bestFit="1" customWidth="1"/>
    <col min="7942" max="7942" width="16.42578125" style="166" customWidth="1"/>
    <col min="7943" max="7943" width="22.140625" style="166" customWidth="1"/>
    <col min="7944" max="7944" width="18.7109375" style="166" customWidth="1"/>
    <col min="7945" max="7945" width="15.5703125" style="166" bestFit="1" customWidth="1"/>
    <col min="7946" max="7946" width="25.7109375" style="166" customWidth="1"/>
    <col min="7947" max="7947" width="17.7109375" style="166" bestFit="1" customWidth="1"/>
    <col min="7948" max="7948" width="17.7109375" style="166" customWidth="1"/>
    <col min="7949" max="8192" width="9.140625" style="166"/>
    <col min="8193" max="8193" width="8.5703125" style="166" customWidth="1"/>
    <col min="8194" max="8194" width="30.5703125" style="166" customWidth="1"/>
    <col min="8195" max="8195" width="23.85546875" style="166" bestFit="1" customWidth="1"/>
    <col min="8196" max="8196" width="21.85546875" style="166" customWidth="1"/>
    <col min="8197" max="8197" width="16.5703125" style="166" bestFit="1" customWidth="1"/>
    <col min="8198" max="8198" width="16.42578125" style="166" customWidth="1"/>
    <col min="8199" max="8199" width="22.140625" style="166" customWidth="1"/>
    <col min="8200" max="8200" width="18.7109375" style="166" customWidth="1"/>
    <col min="8201" max="8201" width="15.5703125" style="166" bestFit="1" customWidth="1"/>
    <col min="8202" max="8202" width="25.7109375" style="166" customWidth="1"/>
    <col min="8203" max="8203" width="17.7109375" style="166" bestFit="1" customWidth="1"/>
    <col min="8204" max="8204" width="17.7109375" style="166" customWidth="1"/>
    <col min="8205" max="8448" width="9.140625" style="166"/>
    <col min="8449" max="8449" width="8.5703125" style="166" customWidth="1"/>
    <col min="8450" max="8450" width="30.5703125" style="166" customWidth="1"/>
    <col min="8451" max="8451" width="23.85546875" style="166" bestFit="1" customWidth="1"/>
    <col min="8452" max="8452" width="21.85546875" style="166" customWidth="1"/>
    <col min="8453" max="8453" width="16.5703125" style="166" bestFit="1" customWidth="1"/>
    <col min="8454" max="8454" width="16.42578125" style="166" customWidth="1"/>
    <col min="8455" max="8455" width="22.140625" style="166" customWidth="1"/>
    <col min="8456" max="8456" width="18.7109375" style="166" customWidth="1"/>
    <col min="8457" max="8457" width="15.5703125" style="166" bestFit="1" customWidth="1"/>
    <col min="8458" max="8458" width="25.7109375" style="166" customWidth="1"/>
    <col min="8459" max="8459" width="17.7109375" style="166" bestFit="1" customWidth="1"/>
    <col min="8460" max="8460" width="17.7109375" style="166" customWidth="1"/>
    <col min="8461" max="8704" width="9.140625" style="166"/>
    <col min="8705" max="8705" width="8.5703125" style="166" customWidth="1"/>
    <col min="8706" max="8706" width="30.5703125" style="166" customWidth="1"/>
    <col min="8707" max="8707" width="23.85546875" style="166" bestFit="1" customWidth="1"/>
    <col min="8708" max="8708" width="21.85546875" style="166" customWidth="1"/>
    <col min="8709" max="8709" width="16.5703125" style="166" bestFit="1" customWidth="1"/>
    <col min="8710" max="8710" width="16.42578125" style="166" customWidth="1"/>
    <col min="8711" max="8711" width="22.140625" style="166" customWidth="1"/>
    <col min="8712" max="8712" width="18.7109375" style="166" customWidth="1"/>
    <col min="8713" max="8713" width="15.5703125" style="166" bestFit="1" customWidth="1"/>
    <col min="8714" max="8714" width="25.7109375" style="166" customWidth="1"/>
    <col min="8715" max="8715" width="17.7109375" style="166" bestFit="1" customWidth="1"/>
    <col min="8716" max="8716" width="17.7109375" style="166" customWidth="1"/>
    <col min="8717" max="8960" width="9.140625" style="166"/>
    <col min="8961" max="8961" width="8.5703125" style="166" customWidth="1"/>
    <col min="8962" max="8962" width="30.5703125" style="166" customWidth="1"/>
    <col min="8963" max="8963" width="23.85546875" style="166" bestFit="1" customWidth="1"/>
    <col min="8964" max="8964" width="21.85546875" style="166" customWidth="1"/>
    <col min="8965" max="8965" width="16.5703125" style="166" bestFit="1" customWidth="1"/>
    <col min="8966" max="8966" width="16.42578125" style="166" customWidth="1"/>
    <col min="8967" max="8967" width="22.140625" style="166" customWidth="1"/>
    <col min="8968" max="8968" width="18.7109375" style="166" customWidth="1"/>
    <col min="8969" max="8969" width="15.5703125" style="166" bestFit="1" customWidth="1"/>
    <col min="8970" max="8970" width="25.7109375" style="166" customWidth="1"/>
    <col min="8971" max="8971" width="17.7109375" style="166" bestFit="1" customWidth="1"/>
    <col min="8972" max="8972" width="17.7109375" style="166" customWidth="1"/>
    <col min="8973" max="9216" width="9.140625" style="166"/>
    <col min="9217" max="9217" width="8.5703125" style="166" customWidth="1"/>
    <col min="9218" max="9218" width="30.5703125" style="166" customWidth="1"/>
    <col min="9219" max="9219" width="23.85546875" style="166" bestFit="1" customWidth="1"/>
    <col min="9220" max="9220" width="21.85546875" style="166" customWidth="1"/>
    <col min="9221" max="9221" width="16.5703125" style="166" bestFit="1" customWidth="1"/>
    <col min="9222" max="9222" width="16.42578125" style="166" customWidth="1"/>
    <col min="9223" max="9223" width="22.140625" style="166" customWidth="1"/>
    <col min="9224" max="9224" width="18.7109375" style="166" customWidth="1"/>
    <col min="9225" max="9225" width="15.5703125" style="166" bestFit="1" customWidth="1"/>
    <col min="9226" max="9226" width="25.7109375" style="166" customWidth="1"/>
    <col min="9227" max="9227" width="17.7109375" style="166" bestFit="1" customWidth="1"/>
    <col min="9228" max="9228" width="17.7109375" style="166" customWidth="1"/>
    <col min="9229" max="9472" width="9.140625" style="166"/>
    <col min="9473" max="9473" width="8.5703125" style="166" customWidth="1"/>
    <col min="9474" max="9474" width="30.5703125" style="166" customWidth="1"/>
    <col min="9475" max="9475" width="23.85546875" style="166" bestFit="1" customWidth="1"/>
    <col min="9476" max="9476" width="21.85546875" style="166" customWidth="1"/>
    <col min="9477" max="9477" width="16.5703125" style="166" bestFit="1" customWidth="1"/>
    <col min="9478" max="9478" width="16.42578125" style="166" customWidth="1"/>
    <col min="9479" max="9479" width="22.140625" style="166" customWidth="1"/>
    <col min="9480" max="9480" width="18.7109375" style="166" customWidth="1"/>
    <col min="9481" max="9481" width="15.5703125" style="166" bestFit="1" customWidth="1"/>
    <col min="9482" max="9482" width="25.7109375" style="166" customWidth="1"/>
    <col min="9483" max="9483" width="17.7109375" style="166" bestFit="1" customWidth="1"/>
    <col min="9484" max="9484" width="17.7109375" style="166" customWidth="1"/>
    <col min="9485" max="9728" width="9.140625" style="166"/>
    <col min="9729" max="9729" width="8.5703125" style="166" customWidth="1"/>
    <col min="9730" max="9730" width="30.5703125" style="166" customWidth="1"/>
    <col min="9731" max="9731" width="23.85546875" style="166" bestFit="1" customWidth="1"/>
    <col min="9732" max="9732" width="21.85546875" style="166" customWidth="1"/>
    <col min="9733" max="9733" width="16.5703125" style="166" bestFit="1" customWidth="1"/>
    <col min="9734" max="9734" width="16.42578125" style="166" customWidth="1"/>
    <col min="9735" max="9735" width="22.140625" style="166" customWidth="1"/>
    <col min="9736" max="9736" width="18.7109375" style="166" customWidth="1"/>
    <col min="9737" max="9737" width="15.5703125" style="166" bestFit="1" customWidth="1"/>
    <col min="9738" max="9738" width="25.7109375" style="166" customWidth="1"/>
    <col min="9739" max="9739" width="17.7109375" style="166" bestFit="1" customWidth="1"/>
    <col min="9740" max="9740" width="17.7109375" style="166" customWidth="1"/>
    <col min="9741" max="9984" width="9.140625" style="166"/>
    <col min="9985" max="9985" width="8.5703125" style="166" customWidth="1"/>
    <col min="9986" max="9986" width="30.5703125" style="166" customWidth="1"/>
    <col min="9987" max="9987" width="23.85546875" style="166" bestFit="1" customWidth="1"/>
    <col min="9988" max="9988" width="21.85546875" style="166" customWidth="1"/>
    <col min="9989" max="9989" width="16.5703125" style="166" bestFit="1" customWidth="1"/>
    <col min="9990" max="9990" width="16.42578125" style="166" customWidth="1"/>
    <col min="9991" max="9991" width="22.140625" style="166" customWidth="1"/>
    <col min="9992" max="9992" width="18.7109375" style="166" customWidth="1"/>
    <col min="9993" max="9993" width="15.5703125" style="166" bestFit="1" customWidth="1"/>
    <col min="9994" max="9994" width="25.7109375" style="166" customWidth="1"/>
    <col min="9995" max="9995" width="17.7109375" style="166" bestFit="1" customWidth="1"/>
    <col min="9996" max="9996" width="17.7109375" style="166" customWidth="1"/>
    <col min="9997" max="10240" width="9.140625" style="166"/>
    <col min="10241" max="10241" width="8.5703125" style="166" customWidth="1"/>
    <col min="10242" max="10242" width="30.5703125" style="166" customWidth="1"/>
    <col min="10243" max="10243" width="23.85546875" style="166" bestFit="1" customWidth="1"/>
    <col min="10244" max="10244" width="21.85546875" style="166" customWidth="1"/>
    <col min="10245" max="10245" width="16.5703125" style="166" bestFit="1" customWidth="1"/>
    <col min="10246" max="10246" width="16.42578125" style="166" customWidth="1"/>
    <col min="10247" max="10247" width="22.140625" style="166" customWidth="1"/>
    <col min="10248" max="10248" width="18.7109375" style="166" customWidth="1"/>
    <col min="10249" max="10249" width="15.5703125" style="166" bestFit="1" customWidth="1"/>
    <col min="10250" max="10250" width="25.7109375" style="166" customWidth="1"/>
    <col min="10251" max="10251" width="17.7109375" style="166" bestFit="1" customWidth="1"/>
    <col min="10252" max="10252" width="17.7109375" style="166" customWidth="1"/>
    <col min="10253" max="10496" width="9.140625" style="166"/>
    <col min="10497" max="10497" width="8.5703125" style="166" customWidth="1"/>
    <col min="10498" max="10498" width="30.5703125" style="166" customWidth="1"/>
    <col min="10499" max="10499" width="23.85546875" style="166" bestFit="1" customWidth="1"/>
    <col min="10500" max="10500" width="21.85546875" style="166" customWidth="1"/>
    <col min="10501" max="10501" width="16.5703125" style="166" bestFit="1" customWidth="1"/>
    <col min="10502" max="10502" width="16.42578125" style="166" customWidth="1"/>
    <col min="10503" max="10503" width="22.140625" style="166" customWidth="1"/>
    <col min="10504" max="10504" width="18.7109375" style="166" customWidth="1"/>
    <col min="10505" max="10505" width="15.5703125" style="166" bestFit="1" customWidth="1"/>
    <col min="10506" max="10506" width="25.7109375" style="166" customWidth="1"/>
    <col min="10507" max="10507" width="17.7109375" style="166" bestFit="1" customWidth="1"/>
    <col min="10508" max="10508" width="17.7109375" style="166" customWidth="1"/>
    <col min="10509" max="10752" width="9.140625" style="166"/>
    <col min="10753" max="10753" width="8.5703125" style="166" customWidth="1"/>
    <col min="10754" max="10754" width="30.5703125" style="166" customWidth="1"/>
    <col min="10755" max="10755" width="23.85546875" style="166" bestFit="1" customWidth="1"/>
    <col min="10756" max="10756" width="21.85546875" style="166" customWidth="1"/>
    <col min="10757" max="10757" width="16.5703125" style="166" bestFit="1" customWidth="1"/>
    <col min="10758" max="10758" width="16.42578125" style="166" customWidth="1"/>
    <col min="10759" max="10759" width="22.140625" style="166" customWidth="1"/>
    <col min="10760" max="10760" width="18.7109375" style="166" customWidth="1"/>
    <col min="10761" max="10761" width="15.5703125" style="166" bestFit="1" customWidth="1"/>
    <col min="10762" max="10762" width="25.7109375" style="166" customWidth="1"/>
    <col min="10763" max="10763" width="17.7109375" style="166" bestFit="1" customWidth="1"/>
    <col min="10764" max="10764" width="17.7109375" style="166" customWidth="1"/>
    <col min="10765" max="11008" width="9.140625" style="166"/>
    <col min="11009" max="11009" width="8.5703125" style="166" customWidth="1"/>
    <col min="11010" max="11010" width="30.5703125" style="166" customWidth="1"/>
    <col min="11011" max="11011" width="23.85546875" style="166" bestFit="1" customWidth="1"/>
    <col min="11012" max="11012" width="21.85546875" style="166" customWidth="1"/>
    <col min="11013" max="11013" width="16.5703125" style="166" bestFit="1" customWidth="1"/>
    <col min="11014" max="11014" width="16.42578125" style="166" customWidth="1"/>
    <col min="11015" max="11015" width="22.140625" style="166" customWidth="1"/>
    <col min="11016" max="11016" width="18.7109375" style="166" customWidth="1"/>
    <col min="11017" max="11017" width="15.5703125" style="166" bestFit="1" customWidth="1"/>
    <col min="11018" max="11018" width="25.7109375" style="166" customWidth="1"/>
    <col min="11019" max="11019" width="17.7109375" style="166" bestFit="1" customWidth="1"/>
    <col min="11020" max="11020" width="17.7109375" style="166" customWidth="1"/>
    <col min="11021" max="11264" width="9.140625" style="166"/>
    <col min="11265" max="11265" width="8.5703125" style="166" customWidth="1"/>
    <col min="11266" max="11266" width="30.5703125" style="166" customWidth="1"/>
    <col min="11267" max="11267" width="23.85546875" style="166" bestFit="1" customWidth="1"/>
    <col min="11268" max="11268" width="21.85546875" style="166" customWidth="1"/>
    <col min="11269" max="11269" width="16.5703125" style="166" bestFit="1" customWidth="1"/>
    <col min="11270" max="11270" width="16.42578125" style="166" customWidth="1"/>
    <col min="11271" max="11271" width="22.140625" style="166" customWidth="1"/>
    <col min="11272" max="11272" width="18.7109375" style="166" customWidth="1"/>
    <col min="11273" max="11273" width="15.5703125" style="166" bestFit="1" customWidth="1"/>
    <col min="11274" max="11274" width="25.7109375" style="166" customWidth="1"/>
    <col min="11275" max="11275" width="17.7109375" style="166" bestFit="1" customWidth="1"/>
    <col min="11276" max="11276" width="17.7109375" style="166" customWidth="1"/>
    <col min="11277" max="11520" width="9.140625" style="166"/>
    <col min="11521" max="11521" width="8.5703125" style="166" customWidth="1"/>
    <col min="11522" max="11522" width="30.5703125" style="166" customWidth="1"/>
    <col min="11523" max="11523" width="23.85546875" style="166" bestFit="1" customWidth="1"/>
    <col min="11524" max="11524" width="21.85546875" style="166" customWidth="1"/>
    <col min="11525" max="11525" width="16.5703125" style="166" bestFit="1" customWidth="1"/>
    <col min="11526" max="11526" width="16.42578125" style="166" customWidth="1"/>
    <col min="11527" max="11527" width="22.140625" style="166" customWidth="1"/>
    <col min="11528" max="11528" width="18.7109375" style="166" customWidth="1"/>
    <col min="11529" max="11529" width="15.5703125" style="166" bestFit="1" customWidth="1"/>
    <col min="11530" max="11530" width="25.7109375" style="166" customWidth="1"/>
    <col min="11531" max="11531" width="17.7109375" style="166" bestFit="1" customWidth="1"/>
    <col min="11532" max="11532" width="17.7109375" style="166" customWidth="1"/>
    <col min="11533" max="11776" width="9.140625" style="166"/>
    <col min="11777" max="11777" width="8.5703125" style="166" customWidth="1"/>
    <col min="11778" max="11778" width="30.5703125" style="166" customWidth="1"/>
    <col min="11779" max="11779" width="23.85546875" style="166" bestFit="1" customWidth="1"/>
    <col min="11780" max="11780" width="21.85546875" style="166" customWidth="1"/>
    <col min="11781" max="11781" width="16.5703125" style="166" bestFit="1" customWidth="1"/>
    <col min="11782" max="11782" width="16.42578125" style="166" customWidth="1"/>
    <col min="11783" max="11783" width="22.140625" style="166" customWidth="1"/>
    <col min="11784" max="11784" width="18.7109375" style="166" customWidth="1"/>
    <col min="11785" max="11785" width="15.5703125" style="166" bestFit="1" customWidth="1"/>
    <col min="11786" max="11786" width="25.7109375" style="166" customWidth="1"/>
    <col min="11787" max="11787" width="17.7109375" style="166" bestFit="1" customWidth="1"/>
    <col min="11788" max="11788" width="17.7109375" style="166" customWidth="1"/>
    <col min="11789" max="12032" width="9.140625" style="166"/>
    <col min="12033" max="12033" width="8.5703125" style="166" customWidth="1"/>
    <col min="12034" max="12034" width="30.5703125" style="166" customWidth="1"/>
    <col min="12035" max="12035" width="23.85546875" style="166" bestFit="1" customWidth="1"/>
    <col min="12036" max="12036" width="21.85546875" style="166" customWidth="1"/>
    <col min="12037" max="12037" width="16.5703125" style="166" bestFit="1" customWidth="1"/>
    <col min="12038" max="12038" width="16.42578125" style="166" customWidth="1"/>
    <col min="12039" max="12039" width="22.140625" style="166" customWidth="1"/>
    <col min="12040" max="12040" width="18.7109375" style="166" customWidth="1"/>
    <col min="12041" max="12041" width="15.5703125" style="166" bestFit="1" customWidth="1"/>
    <col min="12042" max="12042" width="25.7109375" style="166" customWidth="1"/>
    <col min="12043" max="12043" width="17.7109375" style="166" bestFit="1" customWidth="1"/>
    <col min="12044" max="12044" width="17.7109375" style="166" customWidth="1"/>
    <col min="12045" max="12288" width="9.140625" style="166"/>
    <col min="12289" max="12289" width="8.5703125" style="166" customWidth="1"/>
    <col min="12290" max="12290" width="30.5703125" style="166" customWidth="1"/>
    <col min="12291" max="12291" width="23.85546875" style="166" bestFit="1" customWidth="1"/>
    <col min="12292" max="12292" width="21.85546875" style="166" customWidth="1"/>
    <col min="12293" max="12293" width="16.5703125" style="166" bestFit="1" customWidth="1"/>
    <col min="12294" max="12294" width="16.42578125" style="166" customWidth="1"/>
    <col min="12295" max="12295" width="22.140625" style="166" customWidth="1"/>
    <col min="12296" max="12296" width="18.7109375" style="166" customWidth="1"/>
    <col min="12297" max="12297" width="15.5703125" style="166" bestFit="1" customWidth="1"/>
    <col min="12298" max="12298" width="25.7109375" style="166" customWidth="1"/>
    <col min="12299" max="12299" width="17.7109375" style="166" bestFit="1" customWidth="1"/>
    <col min="12300" max="12300" width="17.7109375" style="166" customWidth="1"/>
    <col min="12301" max="12544" width="9.140625" style="166"/>
    <col min="12545" max="12545" width="8.5703125" style="166" customWidth="1"/>
    <col min="12546" max="12546" width="30.5703125" style="166" customWidth="1"/>
    <col min="12547" max="12547" width="23.85546875" style="166" bestFit="1" customWidth="1"/>
    <col min="12548" max="12548" width="21.85546875" style="166" customWidth="1"/>
    <col min="12549" max="12549" width="16.5703125" style="166" bestFit="1" customWidth="1"/>
    <col min="12550" max="12550" width="16.42578125" style="166" customWidth="1"/>
    <col min="12551" max="12551" width="22.140625" style="166" customWidth="1"/>
    <col min="12552" max="12552" width="18.7109375" style="166" customWidth="1"/>
    <col min="12553" max="12553" width="15.5703125" style="166" bestFit="1" customWidth="1"/>
    <col min="12554" max="12554" width="25.7109375" style="166" customWidth="1"/>
    <col min="12555" max="12555" width="17.7109375" style="166" bestFit="1" customWidth="1"/>
    <col min="12556" max="12556" width="17.7109375" style="166" customWidth="1"/>
    <col min="12557" max="12800" width="9.140625" style="166"/>
    <col min="12801" max="12801" width="8.5703125" style="166" customWidth="1"/>
    <col min="12802" max="12802" width="30.5703125" style="166" customWidth="1"/>
    <col min="12803" max="12803" width="23.85546875" style="166" bestFit="1" customWidth="1"/>
    <col min="12804" max="12804" width="21.85546875" style="166" customWidth="1"/>
    <col min="12805" max="12805" width="16.5703125" style="166" bestFit="1" customWidth="1"/>
    <col min="12806" max="12806" width="16.42578125" style="166" customWidth="1"/>
    <col min="12807" max="12807" width="22.140625" style="166" customWidth="1"/>
    <col min="12808" max="12808" width="18.7109375" style="166" customWidth="1"/>
    <col min="12809" max="12809" width="15.5703125" style="166" bestFit="1" customWidth="1"/>
    <col min="12810" max="12810" width="25.7109375" style="166" customWidth="1"/>
    <col min="12811" max="12811" width="17.7109375" style="166" bestFit="1" customWidth="1"/>
    <col min="12812" max="12812" width="17.7109375" style="166" customWidth="1"/>
    <col min="12813" max="13056" width="9.140625" style="166"/>
    <col min="13057" max="13057" width="8.5703125" style="166" customWidth="1"/>
    <col min="13058" max="13058" width="30.5703125" style="166" customWidth="1"/>
    <col min="13059" max="13059" width="23.85546875" style="166" bestFit="1" customWidth="1"/>
    <col min="13060" max="13060" width="21.85546875" style="166" customWidth="1"/>
    <col min="13061" max="13061" width="16.5703125" style="166" bestFit="1" customWidth="1"/>
    <col min="13062" max="13062" width="16.42578125" style="166" customWidth="1"/>
    <col min="13063" max="13063" width="22.140625" style="166" customWidth="1"/>
    <col min="13064" max="13064" width="18.7109375" style="166" customWidth="1"/>
    <col min="13065" max="13065" width="15.5703125" style="166" bestFit="1" customWidth="1"/>
    <col min="13066" max="13066" width="25.7109375" style="166" customWidth="1"/>
    <col min="13067" max="13067" width="17.7109375" style="166" bestFit="1" customWidth="1"/>
    <col min="13068" max="13068" width="17.7109375" style="166" customWidth="1"/>
    <col min="13069" max="13312" width="9.140625" style="166"/>
    <col min="13313" max="13313" width="8.5703125" style="166" customWidth="1"/>
    <col min="13314" max="13314" width="30.5703125" style="166" customWidth="1"/>
    <col min="13315" max="13315" width="23.85546875" style="166" bestFit="1" customWidth="1"/>
    <col min="13316" max="13316" width="21.85546875" style="166" customWidth="1"/>
    <col min="13317" max="13317" width="16.5703125" style="166" bestFit="1" customWidth="1"/>
    <col min="13318" max="13318" width="16.42578125" style="166" customWidth="1"/>
    <col min="13319" max="13319" width="22.140625" style="166" customWidth="1"/>
    <col min="13320" max="13320" width="18.7109375" style="166" customWidth="1"/>
    <col min="13321" max="13321" width="15.5703125" style="166" bestFit="1" customWidth="1"/>
    <col min="13322" max="13322" width="25.7109375" style="166" customWidth="1"/>
    <col min="13323" max="13323" width="17.7109375" style="166" bestFit="1" customWidth="1"/>
    <col min="13324" max="13324" width="17.7109375" style="166" customWidth="1"/>
    <col min="13325" max="13568" width="9.140625" style="166"/>
    <col min="13569" max="13569" width="8.5703125" style="166" customWidth="1"/>
    <col min="13570" max="13570" width="30.5703125" style="166" customWidth="1"/>
    <col min="13571" max="13571" width="23.85546875" style="166" bestFit="1" customWidth="1"/>
    <col min="13572" max="13572" width="21.85546875" style="166" customWidth="1"/>
    <col min="13573" max="13573" width="16.5703125" style="166" bestFit="1" customWidth="1"/>
    <col min="13574" max="13574" width="16.42578125" style="166" customWidth="1"/>
    <col min="13575" max="13575" width="22.140625" style="166" customWidth="1"/>
    <col min="13576" max="13576" width="18.7109375" style="166" customWidth="1"/>
    <col min="13577" max="13577" width="15.5703125" style="166" bestFit="1" customWidth="1"/>
    <col min="13578" max="13578" width="25.7109375" style="166" customWidth="1"/>
    <col min="13579" max="13579" width="17.7109375" style="166" bestFit="1" customWidth="1"/>
    <col min="13580" max="13580" width="17.7109375" style="166" customWidth="1"/>
    <col min="13581" max="13824" width="9.140625" style="166"/>
    <col min="13825" max="13825" width="8.5703125" style="166" customWidth="1"/>
    <col min="13826" max="13826" width="30.5703125" style="166" customWidth="1"/>
    <col min="13827" max="13827" width="23.85546875" style="166" bestFit="1" customWidth="1"/>
    <col min="13828" max="13828" width="21.85546875" style="166" customWidth="1"/>
    <col min="13829" max="13829" width="16.5703125" style="166" bestFit="1" customWidth="1"/>
    <col min="13830" max="13830" width="16.42578125" style="166" customWidth="1"/>
    <col min="13831" max="13831" width="22.140625" style="166" customWidth="1"/>
    <col min="13832" max="13832" width="18.7109375" style="166" customWidth="1"/>
    <col min="13833" max="13833" width="15.5703125" style="166" bestFit="1" customWidth="1"/>
    <col min="13834" max="13834" width="25.7109375" style="166" customWidth="1"/>
    <col min="13835" max="13835" width="17.7109375" style="166" bestFit="1" customWidth="1"/>
    <col min="13836" max="13836" width="17.7109375" style="166" customWidth="1"/>
    <col min="13837" max="14080" width="9.140625" style="166"/>
    <col min="14081" max="14081" width="8.5703125" style="166" customWidth="1"/>
    <col min="14082" max="14082" width="30.5703125" style="166" customWidth="1"/>
    <col min="14083" max="14083" width="23.85546875" style="166" bestFit="1" customWidth="1"/>
    <col min="14084" max="14084" width="21.85546875" style="166" customWidth="1"/>
    <col min="14085" max="14085" width="16.5703125" style="166" bestFit="1" customWidth="1"/>
    <col min="14086" max="14086" width="16.42578125" style="166" customWidth="1"/>
    <col min="14087" max="14087" width="22.140625" style="166" customWidth="1"/>
    <col min="14088" max="14088" width="18.7109375" style="166" customWidth="1"/>
    <col min="14089" max="14089" width="15.5703125" style="166" bestFit="1" customWidth="1"/>
    <col min="14090" max="14090" width="25.7109375" style="166" customWidth="1"/>
    <col min="14091" max="14091" width="17.7109375" style="166" bestFit="1" customWidth="1"/>
    <col min="14092" max="14092" width="17.7109375" style="166" customWidth="1"/>
    <col min="14093" max="14336" width="9.140625" style="166"/>
    <col min="14337" max="14337" width="8.5703125" style="166" customWidth="1"/>
    <col min="14338" max="14338" width="30.5703125" style="166" customWidth="1"/>
    <col min="14339" max="14339" width="23.85546875" style="166" bestFit="1" customWidth="1"/>
    <col min="14340" max="14340" width="21.85546875" style="166" customWidth="1"/>
    <col min="14341" max="14341" width="16.5703125" style="166" bestFit="1" customWidth="1"/>
    <col min="14342" max="14342" width="16.42578125" style="166" customWidth="1"/>
    <col min="14343" max="14343" width="22.140625" style="166" customWidth="1"/>
    <col min="14344" max="14344" width="18.7109375" style="166" customWidth="1"/>
    <col min="14345" max="14345" width="15.5703125" style="166" bestFit="1" customWidth="1"/>
    <col min="14346" max="14346" width="25.7109375" style="166" customWidth="1"/>
    <col min="14347" max="14347" width="17.7109375" style="166" bestFit="1" customWidth="1"/>
    <col min="14348" max="14348" width="17.7109375" style="166" customWidth="1"/>
    <col min="14349" max="14592" width="9.140625" style="166"/>
    <col min="14593" max="14593" width="8.5703125" style="166" customWidth="1"/>
    <col min="14594" max="14594" width="30.5703125" style="166" customWidth="1"/>
    <col min="14595" max="14595" width="23.85546875" style="166" bestFit="1" customWidth="1"/>
    <col min="14596" max="14596" width="21.85546875" style="166" customWidth="1"/>
    <col min="14597" max="14597" width="16.5703125" style="166" bestFit="1" customWidth="1"/>
    <col min="14598" max="14598" width="16.42578125" style="166" customWidth="1"/>
    <col min="14599" max="14599" width="22.140625" style="166" customWidth="1"/>
    <col min="14600" max="14600" width="18.7109375" style="166" customWidth="1"/>
    <col min="14601" max="14601" width="15.5703125" style="166" bestFit="1" customWidth="1"/>
    <col min="14602" max="14602" width="25.7109375" style="166" customWidth="1"/>
    <col min="14603" max="14603" width="17.7109375" style="166" bestFit="1" customWidth="1"/>
    <col min="14604" max="14604" width="17.7109375" style="166" customWidth="1"/>
    <col min="14605" max="14848" width="9.140625" style="166"/>
    <col min="14849" max="14849" width="8.5703125" style="166" customWidth="1"/>
    <col min="14850" max="14850" width="30.5703125" style="166" customWidth="1"/>
    <col min="14851" max="14851" width="23.85546875" style="166" bestFit="1" customWidth="1"/>
    <col min="14852" max="14852" width="21.85546875" style="166" customWidth="1"/>
    <col min="14853" max="14853" width="16.5703125" style="166" bestFit="1" customWidth="1"/>
    <col min="14854" max="14854" width="16.42578125" style="166" customWidth="1"/>
    <col min="14855" max="14855" width="22.140625" style="166" customWidth="1"/>
    <col min="14856" max="14856" width="18.7109375" style="166" customWidth="1"/>
    <col min="14857" max="14857" width="15.5703125" style="166" bestFit="1" customWidth="1"/>
    <col min="14858" max="14858" width="25.7109375" style="166" customWidth="1"/>
    <col min="14859" max="14859" width="17.7109375" style="166" bestFit="1" customWidth="1"/>
    <col min="14860" max="14860" width="17.7109375" style="166" customWidth="1"/>
    <col min="14861" max="15104" width="9.140625" style="166"/>
    <col min="15105" max="15105" width="8.5703125" style="166" customWidth="1"/>
    <col min="15106" max="15106" width="30.5703125" style="166" customWidth="1"/>
    <col min="15107" max="15107" width="23.85546875" style="166" bestFit="1" customWidth="1"/>
    <col min="15108" max="15108" width="21.85546875" style="166" customWidth="1"/>
    <col min="15109" max="15109" width="16.5703125" style="166" bestFit="1" customWidth="1"/>
    <col min="15110" max="15110" width="16.42578125" style="166" customWidth="1"/>
    <col min="15111" max="15111" width="22.140625" style="166" customWidth="1"/>
    <col min="15112" max="15112" width="18.7109375" style="166" customWidth="1"/>
    <col min="15113" max="15113" width="15.5703125" style="166" bestFit="1" customWidth="1"/>
    <col min="15114" max="15114" width="25.7109375" style="166" customWidth="1"/>
    <col min="15115" max="15115" width="17.7109375" style="166" bestFit="1" customWidth="1"/>
    <col min="15116" max="15116" width="17.7109375" style="166" customWidth="1"/>
    <col min="15117" max="15360" width="9.140625" style="166"/>
    <col min="15361" max="15361" width="8.5703125" style="166" customWidth="1"/>
    <col min="15362" max="15362" width="30.5703125" style="166" customWidth="1"/>
    <col min="15363" max="15363" width="23.85546875" style="166" bestFit="1" customWidth="1"/>
    <col min="15364" max="15364" width="21.85546875" style="166" customWidth="1"/>
    <col min="15365" max="15365" width="16.5703125" style="166" bestFit="1" customWidth="1"/>
    <col min="15366" max="15366" width="16.42578125" style="166" customWidth="1"/>
    <col min="15367" max="15367" width="22.140625" style="166" customWidth="1"/>
    <col min="15368" max="15368" width="18.7109375" style="166" customWidth="1"/>
    <col min="15369" max="15369" width="15.5703125" style="166" bestFit="1" customWidth="1"/>
    <col min="15370" max="15370" width="25.7109375" style="166" customWidth="1"/>
    <col min="15371" max="15371" width="17.7109375" style="166" bestFit="1" customWidth="1"/>
    <col min="15372" max="15372" width="17.7109375" style="166" customWidth="1"/>
    <col min="15373" max="15616" width="9.140625" style="166"/>
    <col min="15617" max="15617" width="8.5703125" style="166" customWidth="1"/>
    <col min="15618" max="15618" width="30.5703125" style="166" customWidth="1"/>
    <col min="15619" max="15619" width="23.85546875" style="166" bestFit="1" customWidth="1"/>
    <col min="15620" max="15620" width="21.85546875" style="166" customWidth="1"/>
    <col min="15621" max="15621" width="16.5703125" style="166" bestFit="1" customWidth="1"/>
    <col min="15622" max="15622" width="16.42578125" style="166" customWidth="1"/>
    <col min="15623" max="15623" width="22.140625" style="166" customWidth="1"/>
    <col min="15624" max="15624" width="18.7109375" style="166" customWidth="1"/>
    <col min="15625" max="15625" width="15.5703125" style="166" bestFit="1" customWidth="1"/>
    <col min="15626" max="15626" width="25.7109375" style="166" customWidth="1"/>
    <col min="15627" max="15627" width="17.7109375" style="166" bestFit="1" customWidth="1"/>
    <col min="15628" max="15628" width="17.7109375" style="166" customWidth="1"/>
    <col min="15629" max="15872" width="9.140625" style="166"/>
    <col min="15873" max="15873" width="8.5703125" style="166" customWidth="1"/>
    <col min="15874" max="15874" width="30.5703125" style="166" customWidth="1"/>
    <col min="15875" max="15875" width="23.85546875" style="166" bestFit="1" customWidth="1"/>
    <col min="15876" max="15876" width="21.85546875" style="166" customWidth="1"/>
    <col min="15877" max="15877" width="16.5703125" style="166" bestFit="1" customWidth="1"/>
    <col min="15878" max="15878" width="16.42578125" style="166" customWidth="1"/>
    <col min="15879" max="15879" width="22.140625" style="166" customWidth="1"/>
    <col min="15880" max="15880" width="18.7109375" style="166" customWidth="1"/>
    <col min="15881" max="15881" width="15.5703125" style="166" bestFit="1" customWidth="1"/>
    <col min="15882" max="15882" width="25.7109375" style="166" customWidth="1"/>
    <col min="15883" max="15883" width="17.7109375" style="166" bestFit="1" customWidth="1"/>
    <col min="15884" max="15884" width="17.7109375" style="166" customWidth="1"/>
    <col min="15885" max="16128" width="9.140625" style="166"/>
    <col min="16129" max="16129" width="8.5703125" style="166" customWidth="1"/>
    <col min="16130" max="16130" width="30.5703125" style="166" customWidth="1"/>
    <col min="16131" max="16131" width="23.85546875" style="166" bestFit="1" customWidth="1"/>
    <col min="16132" max="16132" width="21.85546875" style="166" customWidth="1"/>
    <col min="16133" max="16133" width="16.5703125" style="166" bestFit="1" customWidth="1"/>
    <col min="16134" max="16134" width="16.42578125" style="166" customWidth="1"/>
    <col min="16135" max="16135" width="22.140625" style="166" customWidth="1"/>
    <col min="16136" max="16136" width="18.7109375" style="166" customWidth="1"/>
    <col min="16137" max="16137" width="15.5703125" style="166" bestFit="1" customWidth="1"/>
    <col min="16138" max="16138" width="25.7109375" style="166" customWidth="1"/>
    <col min="16139" max="16139" width="17.7109375" style="166" bestFit="1" customWidth="1"/>
    <col min="16140" max="16140" width="17.7109375" style="166" customWidth="1"/>
    <col min="16141" max="16384" width="9.140625" style="166"/>
  </cols>
  <sheetData>
    <row r="1" spans="1:14" ht="7.5" customHeight="1" x14ac:dyDescent="0.25"/>
    <row r="2" spans="1:14" ht="9" customHeight="1" x14ac:dyDescent="0.25"/>
    <row r="3" spans="1:14" ht="6" customHeight="1" x14ac:dyDescent="0.3"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</row>
    <row r="4" spans="1:14" ht="30.75" customHeight="1" x14ac:dyDescent="0.25">
      <c r="A4" s="346" t="s">
        <v>149</v>
      </c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</row>
    <row r="5" spans="1:14" ht="8.25" customHeight="1" x14ac:dyDescent="0.25">
      <c r="A5" s="168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</row>
    <row r="6" spans="1:14" ht="7.5" customHeight="1" x14ac:dyDescent="0.3"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</row>
    <row r="7" spans="1:14" ht="6" customHeight="1" thickBot="1" x14ac:dyDescent="0.3">
      <c r="A7" s="170"/>
      <c r="B7" s="170"/>
      <c r="C7" s="170"/>
      <c r="J7" s="170"/>
      <c r="K7" s="170"/>
      <c r="L7" s="170"/>
    </row>
    <row r="8" spans="1:14" ht="36.75" customHeight="1" x14ac:dyDescent="0.25">
      <c r="A8" s="171" t="s">
        <v>121</v>
      </c>
      <c r="B8" s="172" t="s">
        <v>122</v>
      </c>
      <c r="C8" s="172" t="s">
        <v>123</v>
      </c>
      <c r="D8" s="173" t="s">
        <v>124</v>
      </c>
      <c r="E8" s="174"/>
      <c r="F8" s="174"/>
      <c r="G8" s="174"/>
      <c r="H8" s="174"/>
      <c r="I8" s="174"/>
      <c r="J8" s="174"/>
      <c r="K8" s="174"/>
      <c r="L8" s="175"/>
    </row>
    <row r="9" spans="1:14" ht="36.75" customHeight="1" x14ac:dyDescent="0.25">
      <c r="A9" s="176" t="s">
        <v>125</v>
      </c>
      <c r="B9" s="177" t="s">
        <v>126</v>
      </c>
      <c r="C9" s="178" t="s">
        <v>127</v>
      </c>
      <c r="D9" s="179" t="s">
        <v>128</v>
      </c>
      <c r="E9" s="180"/>
      <c r="F9" s="181" t="s">
        <v>129</v>
      </c>
      <c r="G9" s="179" t="s">
        <v>130</v>
      </c>
      <c r="H9" s="180"/>
      <c r="I9" s="181" t="s">
        <v>129</v>
      </c>
      <c r="J9" s="179" t="s">
        <v>131</v>
      </c>
      <c r="K9" s="180"/>
      <c r="L9" s="182" t="s">
        <v>129</v>
      </c>
    </row>
    <row r="10" spans="1:14" ht="36.75" customHeight="1" thickBot="1" x14ac:dyDescent="0.3">
      <c r="A10" s="176"/>
      <c r="B10" s="183"/>
      <c r="C10" s="184" t="s">
        <v>132</v>
      </c>
      <c r="D10" s="177" t="s">
        <v>133</v>
      </c>
      <c r="E10" s="177" t="s">
        <v>134</v>
      </c>
      <c r="F10" s="177" t="s">
        <v>135</v>
      </c>
      <c r="G10" s="177" t="s">
        <v>133</v>
      </c>
      <c r="H10" s="177" t="s">
        <v>134</v>
      </c>
      <c r="I10" s="177" t="s">
        <v>135</v>
      </c>
      <c r="J10" s="181" t="s">
        <v>133</v>
      </c>
      <c r="K10" s="185" t="s">
        <v>134</v>
      </c>
      <c r="L10" s="186" t="s">
        <v>135</v>
      </c>
      <c r="N10" s="187"/>
    </row>
    <row r="11" spans="1:14" ht="53.25" customHeight="1" x14ac:dyDescent="0.35">
      <c r="A11" s="188">
        <v>111</v>
      </c>
      <c r="B11" s="189" t="s">
        <v>136</v>
      </c>
      <c r="C11" s="190">
        <v>6151682</v>
      </c>
      <c r="D11" s="191">
        <v>2019256</v>
      </c>
      <c r="E11" s="192">
        <v>54.421356555917932</v>
      </c>
      <c r="F11" s="192">
        <v>32.824453539698574</v>
      </c>
      <c r="G11" s="193">
        <v>1649255</v>
      </c>
      <c r="H11" s="192">
        <v>69.759685643527718</v>
      </c>
      <c r="I11" s="192">
        <v>26.809822094184973</v>
      </c>
      <c r="J11" s="194">
        <v>3668511</v>
      </c>
      <c r="K11" s="195">
        <v>60.390929057785804</v>
      </c>
      <c r="L11" s="196">
        <v>59.634275633883547</v>
      </c>
    </row>
    <row r="12" spans="1:14" ht="53.25" customHeight="1" x14ac:dyDescent="0.35">
      <c r="A12" s="197">
        <v>201</v>
      </c>
      <c r="B12" s="198" t="s">
        <v>137</v>
      </c>
      <c r="C12" s="199">
        <v>624015</v>
      </c>
      <c r="D12" s="200">
        <v>222516</v>
      </c>
      <c r="E12" s="201">
        <v>5.9970714834556063</v>
      </c>
      <c r="F12" s="201">
        <v>35.658758202927814</v>
      </c>
      <c r="G12" s="202">
        <v>117601</v>
      </c>
      <c r="H12" s="201">
        <v>4.9742512779191221</v>
      </c>
      <c r="I12" s="201">
        <v>18.845861077057442</v>
      </c>
      <c r="J12" s="203">
        <v>340117</v>
      </c>
      <c r="K12" s="204">
        <v>5.5989968732128474</v>
      </c>
      <c r="L12" s="205">
        <v>54.504619279985256</v>
      </c>
    </row>
    <row r="13" spans="1:14" ht="53.25" customHeight="1" x14ac:dyDescent="0.35">
      <c r="A13" s="188">
        <v>205</v>
      </c>
      <c r="B13" s="189" t="s">
        <v>138</v>
      </c>
      <c r="C13" s="206">
        <v>732551</v>
      </c>
      <c r="D13" s="207">
        <v>309639</v>
      </c>
      <c r="E13" s="208">
        <v>8.3451402014493805</v>
      </c>
      <c r="F13" s="208">
        <v>42.268592903429251</v>
      </c>
      <c r="G13" s="209">
        <v>127195</v>
      </c>
      <c r="H13" s="208">
        <v>5.3800553676832914</v>
      </c>
      <c r="I13" s="208">
        <v>17.363296207363035</v>
      </c>
      <c r="J13" s="210">
        <v>436834</v>
      </c>
      <c r="K13" s="211">
        <v>7.1911495165283146</v>
      </c>
      <c r="L13" s="212">
        <v>59.631889110792294</v>
      </c>
    </row>
    <row r="14" spans="1:14" ht="53.25" customHeight="1" x14ac:dyDescent="0.35">
      <c r="A14" s="197">
        <v>207</v>
      </c>
      <c r="B14" s="198" t="s">
        <v>139</v>
      </c>
      <c r="C14" s="199">
        <v>694778</v>
      </c>
      <c r="D14" s="200">
        <v>287462</v>
      </c>
      <c r="E14" s="201">
        <v>7.7474436120419004</v>
      </c>
      <c r="F14" s="201">
        <v>41.374654925746064</v>
      </c>
      <c r="G14" s="202">
        <v>112158</v>
      </c>
      <c r="H14" s="201">
        <v>4.7440249218021355</v>
      </c>
      <c r="I14" s="201">
        <v>16.142998195106927</v>
      </c>
      <c r="J14" s="203">
        <v>399620</v>
      </c>
      <c r="K14" s="204">
        <v>6.5785336530467982</v>
      </c>
      <c r="L14" s="205">
        <v>57.517653120852998</v>
      </c>
    </row>
    <row r="15" spans="1:14" ht="53.25" customHeight="1" x14ac:dyDescent="0.35">
      <c r="A15" s="188">
        <v>209</v>
      </c>
      <c r="B15" s="189" t="s">
        <v>140</v>
      </c>
      <c r="C15" s="206">
        <v>136555</v>
      </c>
      <c r="D15" s="207">
        <v>50943</v>
      </c>
      <c r="E15" s="208">
        <v>1.3729745842172201</v>
      </c>
      <c r="F15" s="208">
        <v>37.305847460730106</v>
      </c>
      <c r="G15" s="209">
        <v>28302</v>
      </c>
      <c r="H15" s="208">
        <v>1.1971093754956761</v>
      </c>
      <c r="I15" s="208">
        <v>20.725714913404854</v>
      </c>
      <c r="J15" s="210">
        <v>79245</v>
      </c>
      <c r="K15" s="211">
        <v>1.3045290509376246</v>
      </c>
      <c r="L15" s="212">
        <v>58.031562374134957</v>
      </c>
    </row>
    <row r="16" spans="1:14" ht="53.25" customHeight="1" x14ac:dyDescent="0.35">
      <c r="A16" s="197">
        <v>211</v>
      </c>
      <c r="B16" s="198" t="s">
        <v>141</v>
      </c>
      <c r="C16" s="199">
        <v>1187419</v>
      </c>
      <c r="D16" s="200">
        <v>443574</v>
      </c>
      <c r="E16" s="201">
        <v>11.954848128684397</v>
      </c>
      <c r="F16" s="201">
        <v>37.356148082521841</v>
      </c>
      <c r="G16" s="202">
        <v>207236</v>
      </c>
      <c r="H16" s="201">
        <v>8.7656052060003518</v>
      </c>
      <c r="I16" s="201">
        <v>17.452643085549415</v>
      </c>
      <c r="J16" s="203">
        <v>650810</v>
      </c>
      <c r="K16" s="204">
        <v>10.713616652668502</v>
      </c>
      <c r="L16" s="205">
        <v>54.808791168071259</v>
      </c>
    </row>
    <row r="17" spans="1:12" ht="53.25" customHeight="1" x14ac:dyDescent="0.35">
      <c r="A17" s="188">
        <v>213</v>
      </c>
      <c r="B17" s="189" t="s">
        <v>142</v>
      </c>
      <c r="C17" s="206">
        <v>411867</v>
      </c>
      <c r="D17" s="207">
        <v>187703</v>
      </c>
      <c r="E17" s="208">
        <v>5.0588196294157166</v>
      </c>
      <c r="F17" s="208">
        <v>45.573692478397156</v>
      </c>
      <c r="G17" s="209">
        <v>60871</v>
      </c>
      <c r="H17" s="208">
        <v>2.5747030173061023</v>
      </c>
      <c r="I17" s="208">
        <v>14.7792855460622</v>
      </c>
      <c r="J17" s="210">
        <v>248574</v>
      </c>
      <c r="K17" s="211">
        <v>4.0920184782354605</v>
      </c>
      <c r="L17" s="212">
        <v>60.352978024459347</v>
      </c>
    </row>
    <row r="18" spans="1:12" ht="53.25" customHeight="1" thickBot="1" x14ac:dyDescent="0.4">
      <c r="A18" s="247">
        <v>217</v>
      </c>
      <c r="B18" s="248" t="s">
        <v>143</v>
      </c>
      <c r="C18" s="249">
        <v>428166</v>
      </c>
      <c r="D18" s="250">
        <v>189318</v>
      </c>
      <c r="E18" s="251">
        <v>5.1023458048178494</v>
      </c>
      <c r="F18" s="251">
        <v>44.216028362831238</v>
      </c>
      <c r="G18" s="252">
        <v>61577</v>
      </c>
      <c r="H18" s="251">
        <v>2.6045651902656082</v>
      </c>
      <c r="I18" s="251">
        <v>14.381571633431893</v>
      </c>
      <c r="J18" s="253">
        <v>250895</v>
      </c>
      <c r="K18" s="254">
        <v>4.1302267175846463</v>
      </c>
      <c r="L18" s="255">
        <v>58.597599996263128</v>
      </c>
    </row>
    <row r="19" spans="1:12" s="222" customFormat="1" ht="53.25" hidden="1" customHeight="1" thickBot="1" x14ac:dyDescent="0.4">
      <c r="A19" s="213">
        <v>228</v>
      </c>
      <c r="B19" s="214" t="s">
        <v>144</v>
      </c>
      <c r="C19" s="215">
        <v>0</v>
      </c>
      <c r="D19" s="216">
        <v>0</v>
      </c>
      <c r="E19" s="217">
        <v>0</v>
      </c>
      <c r="F19" s="217">
        <v>0</v>
      </c>
      <c r="G19" s="218">
        <v>0</v>
      </c>
      <c r="H19" s="217">
        <v>0</v>
      </c>
      <c r="I19" s="217">
        <v>0</v>
      </c>
      <c r="J19" s="219">
        <v>0</v>
      </c>
      <c r="K19" s="220">
        <v>0</v>
      </c>
      <c r="L19" s="221">
        <v>0</v>
      </c>
    </row>
    <row r="20" spans="1:12" s="264" customFormat="1" ht="51" customHeight="1" x14ac:dyDescent="0.35">
      <c r="A20" s="256" t="s">
        <v>145</v>
      </c>
      <c r="B20" s="257"/>
      <c r="C20" s="258">
        <v>4215351</v>
      </c>
      <c r="D20" s="258">
        <v>1691155</v>
      </c>
      <c r="E20" s="259">
        <v>45.578643444082068</v>
      </c>
      <c r="F20" s="259">
        <v>40.118960437695463</v>
      </c>
      <c r="G20" s="260">
        <v>714940</v>
      </c>
      <c r="H20" s="259">
        <v>30.240314356472286</v>
      </c>
      <c r="I20" s="259">
        <v>16.960390724283695</v>
      </c>
      <c r="J20" s="261">
        <v>2406095</v>
      </c>
      <c r="K20" s="262">
        <v>39.609070942214196</v>
      </c>
      <c r="L20" s="263">
        <v>57.079351161979154</v>
      </c>
    </row>
    <row r="21" spans="1:12" ht="51" customHeight="1" thickBot="1" x14ac:dyDescent="0.4">
      <c r="A21" s="265" t="s">
        <v>146</v>
      </c>
      <c r="B21" s="266"/>
      <c r="C21" s="267">
        <v>10367033</v>
      </c>
      <c r="D21" s="267">
        <v>3710411</v>
      </c>
      <c r="E21" s="251">
        <v>100</v>
      </c>
      <c r="F21" s="251">
        <v>35.790481230261349</v>
      </c>
      <c r="G21" s="252">
        <v>2364195</v>
      </c>
      <c r="H21" s="251">
        <v>100</v>
      </c>
      <c r="I21" s="251">
        <v>22.804933677745598</v>
      </c>
      <c r="J21" s="253">
        <v>6074606</v>
      </c>
      <c r="K21" s="254">
        <v>100</v>
      </c>
      <c r="L21" s="255">
        <v>58.595414908006951</v>
      </c>
    </row>
    <row r="22" spans="1:12" ht="10.5" customHeight="1" x14ac:dyDescent="0.25">
      <c r="A22" s="239"/>
      <c r="B22" s="240"/>
      <c r="C22" s="241"/>
      <c r="D22" s="241"/>
      <c r="E22" s="241"/>
      <c r="F22" s="241"/>
      <c r="G22" s="241"/>
      <c r="H22" s="241"/>
      <c r="I22" s="241"/>
      <c r="J22" s="241"/>
      <c r="K22" s="241"/>
      <c r="L22" s="242"/>
    </row>
    <row r="23" spans="1:12" ht="24.75" customHeight="1" x14ac:dyDescent="0.35">
      <c r="A23" s="243"/>
      <c r="B23" s="244"/>
      <c r="C23" s="244"/>
      <c r="D23" s="187"/>
      <c r="E23" s="187"/>
      <c r="F23" s="187"/>
      <c r="G23" s="245"/>
      <c r="H23" s="187"/>
      <c r="I23" s="244" t="s">
        <v>147</v>
      </c>
      <c r="J23" s="246"/>
      <c r="K23" s="348">
        <v>40934</v>
      </c>
      <c r="L23" s="348"/>
    </row>
    <row r="24" spans="1:12" x14ac:dyDescent="0.25">
      <c r="A24" s="244"/>
      <c r="B24" s="244"/>
      <c r="C24" s="244"/>
      <c r="D24" s="187"/>
      <c r="E24" s="187"/>
      <c r="F24" s="187"/>
      <c r="G24" s="187"/>
      <c r="H24" s="187"/>
    </row>
  </sheetData>
  <mergeCells count="2">
    <mergeCell ref="A4:L4"/>
    <mergeCell ref="K23:L23"/>
  </mergeCells>
  <printOptions horizontalCentered="1" verticalCentered="1"/>
  <pageMargins left="0.59055118110236227" right="0.59055118110236227" top="0.78740157480314965" bottom="0.78740157480314965" header="0.51181102362204722" footer="0"/>
  <pageSetup paperSize="9" scale="57" orientation="landscape" horizontalDpi="300" verticalDpi="300" r:id="rId1"/>
  <headerFooter alignWithMargins="0">
    <oddHeader xml:space="preserve">&amp;C&amp;"Times New Roman CE,Obyčejné"&amp;14Všeobecná zdravotní pojišťovna  ČR - Ústředí 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9E990-F345-4939-B73A-FCC1E03538D9}">
  <dimension ref="B5:E5"/>
  <sheetViews>
    <sheetView workbookViewId="0">
      <selection activeCell="J27" sqref="J27"/>
    </sheetView>
  </sheetViews>
  <sheetFormatPr defaultRowHeight="12.75" x14ac:dyDescent="0.2"/>
  <sheetData>
    <row r="5" spans="2:5" x14ac:dyDescent="0.2">
      <c r="B5" s="342" t="s">
        <v>187</v>
      </c>
      <c r="C5" s="342"/>
      <c r="D5" s="343"/>
      <c r="E5" s="343"/>
    </row>
  </sheetData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01AE4-BB8E-4C5F-ABDC-6BEE8D7C1AA2}">
  <sheetPr>
    <pageSetUpPr fitToPage="1"/>
  </sheetPr>
  <dimension ref="A1:N29"/>
  <sheetViews>
    <sheetView topLeftCell="A14" zoomScale="75" workbookViewId="0">
      <selection activeCell="B28" sqref="B28:G29"/>
    </sheetView>
  </sheetViews>
  <sheetFormatPr defaultRowHeight="15.75" x14ac:dyDescent="0.25"/>
  <cols>
    <col min="1" max="1" width="8.5703125" style="166" customWidth="1"/>
    <col min="2" max="2" width="30.5703125" style="166" customWidth="1"/>
    <col min="3" max="3" width="23.85546875" style="166" bestFit="1" customWidth="1"/>
    <col min="4" max="4" width="21.85546875" style="166" customWidth="1"/>
    <col min="5" max="5" width="16.5703125" style="166" bestFit="1" customWidth="1"/>
    <col min="6" max="6" width="16.42578125" style="166" customWidth="1"/>
    <col min="7" max="7" width="22.140625" style="166" customWidth="1"/>
    <col min="8" max="8" width="18.7109375" style="166" customWidth="1"/>
    <col min="9" max="9" width="15.5703125" style="166" bestFit="1" customWidth="1"/>
    <col min="10" max="10" width="25.7109375" style="166" customWidth="1"/>
    <col min="11" max="11" width="17.7109375" style="166" bestFit="1" customWidth="1"/>
    <col min="12" max="12" width="17.7109375" style="166" customWidth="1"/>
    <col min="13" max="256" width="9.140625" style="166"/>
    <col min="257" max="257" width="8.5703125" style="166" customWidth="1"/>
    <col min="258" max="258" width="30.5703125" style="166" customWidth="1"/>
    <col min="259" max="259" width="23.85546875" style="166" bestFit="1" customWidth="1"/>
    <col min="260" max="260" width="21.85546875" style="166" customWidth="1"/>
    <col min="261" max="261" width="16.5703125" style="166" bestFit="1" customWidth="1"/>
    <col min="262" max="262" width="16.42578125" style="166" customWidth="1"/>
    <col min="263" max="263" width="22.140625" style="166" customWidth="1"/>
    <col min="264" max="264" width="18.7109375" style="166" customWidth="1"/>
    <col min="265" max="265" width="15.5703125" style="166" bestFit="1" customWidth="1"/>
    <col min="266" max="266" width="25.7109375" style="166" customWidth="1"/>
    <col min="267" max="267" width="17.7109375" style="166" bestFit="1" customWidth="1"/>
    <col min="268" max="268" width="17.7109375" style="166" customWidth="1"/>
    <col min="269" max="512" width="9.140625" style="166"/>
    <col min="513" max="513" width="8.5703125" style="166" customWidth="1"/>
    <col min="514" max="514" width="30.5703125" style="166" customWidth="1"/>
    <col min="515" max="515" width="23.85546875" style="166" bestFit="1" customWidth="1"/>
    <col min="516" max="516" width="21.85546875" style="166" customWidth="1"/>
    <col min="517" max="517" width="16.5703125" style="166" bestFit="1" customWidth="1"/>
    <col min="518" max="518" width="16.42578125" style="166" customWidth="1"/>
    <col min="519" max="519" width="22.140625" style="166" customWidth="1"/>
    <col min="520" max="520" width="18.7109375" style="166" customWidth="1"/>
    <col min="521" max="521" width="15.5703125" style="166" bestFit="1" customWidth="1"/>
    <col min="522" max="522" width="25.7109375" style="166" customWidth="1"/>
    <col min="523" max="523" width="17.7109375" style="166" bestFit="1" customWidth="1"/>
    <col min="524" max="524" width="17.7109375" style="166" customWidth="1"/>
    <col min="525" max="768" width="9.140625" style="166"/>
    <col min="769" max="769" width="8.5703125" style="166" customWidth="1"/>
    <col min="770" max="770" width="30.5703125" style="166" customWidth="1"/>
    <col min="771" max="771" width="23.85546875" style="166" bestFit="1" customWidth="1"/>
    <col min="772" max="772" width="21.85546875" style="166" customWidth="1"/>
    <col min="773" max="773" width="16.5703125" style="166" bestFit="1" customWidth="1"/>
    <col min="774" max="774" width="16.42578125" style="166" customWidth="1"/>
    <col min="775" max="775" width="22.140625" style="166" customWidth="1"/>
    <col min="776" max="776" width="18.7109375" style="166" customWidth="1"/>
    <col min="777" max="777" width="15.5703125" style="166" bestFit="1" customWidth="1"/>
    <col min="778" max="778" width="25.7109375" style="166" customWidth="1"/>
    <col min="779" max="779" width="17.7109375" style="166" bestFit="1" customWidth="1"/>
    <col min="780" max="780" width="17.7109375" style="166" customWidth="1"/>
    <col min="781" max="1024" width="9.140625" style="166"/>
    <col min="1025" max="1025" width="8.5703125" style="166" customWidth="1"/>
    <col min="1026" max="1026" width="30.5703125" style="166" customWidth="1"/>
    <col min="1027" max="1027" width="23.85546875" style="166" bestFit="1" customWidth="1"/>
    <col min="1028" max="1028" width="21.85546875" style="166" customWidth="1"/>
    <col min="1029" max="1029" width="16.5703125" style="166" bestFit="1" customWidth="1"/>
    <col min="1030" max="1030" width="16.42578125" style="166" customWidth="1"/>
    <col min="1031" max="1031" width="22.140625" style="166" customWidth="1"/>
    <col min="1032" max="1032" width="18.7109375" style="166" customWidth="1"/>
    <col min="1033" max="1033" width="15.5703125" style="166" bestFit="1" customWidth="1"/>
    <col min="1034" max="1034" width="25.7109375" style="166" customWidth="1"/>
    <col min="1035" max="1035" width="17.7109375" style="166" bestFit="1" customWidth="1"/>
    <col min="1036" max="1036" width="17.7109375" style="166" customWidth="1"/>
    <col min="1037" max="1280" width="9.140625" style="166"/>
    <col min="1281" max="1281" width="8.5703125" style="166" customWidth="1"/>
    <col min="1282" max="1282" width="30.5703125" style="166" customWidth="1"/>
    <col min="1283" max="1283" width="23.85546875" style="166" bestFit="1" customWidth="1"/>
    <col min="1284" max="1284" width="21.85546875" style="166" customWidth="1"/>
    <col min="1285" max="1285" width="16.5703125" style="166" bestFit="1" customWidth="1"/>
    <col min="1286" max="1286" width="16.42578125" style="166" customWidth="1"/>
    <col min="1287" max="1287" width="22.140625" style="166" customWidth="1"/>
    <col min="1288" max="1288" width="18.7109375" style="166" customWidth="1"/>
    <col min="1289" max="1289" width="15.5703125" style="166" bestFit="1" customWidth="1"/>
    <col min="1290" max="1290" width="25.7109375" style="166" customWidth="1"/>
    <col min="1291" max="1291" width="17.7109375" style="166" bestFit="1" customWidth="1"/>
    <col min="1292" max="1292" width="17.7109375" style="166" customWidth="1"/>
    <col min="1293" max="1536" width="9.140625" style="166"/>
    <col min="1537" max="1537" width="8.5703125" style="166" customWidth="1"/>
    <col min="1538" max="1538" width="30.5703125" style="166" customWidth="1"/>
    <col min="1539" max="1539" width="23.85546875" style="166" bestFit="1" customWidth="1"/>
    <col min="1540" max="1540" width="21.85546875" style="166" customWidth="1"/>
    <col min="1541" max="1541" width="16.5703125" style="166" bestFit="1" customWidth="1"/>
    <col min="1542" max="1542" width="16.42578125" style="166" customWidth="1"/>
    <col min="1543" max="1543" width="22.140625" style="166" customWidth="1"/>
    <col min="1544" max="1544" width="18.7109375" style="166" customWidth="1"/>
    <col min="1545" max="1545" width="15.5703125" style="166" bestFit="1" customWidth="1"/>
    <col min="1546" max="1546" width="25.7109375" style="166" customWidth="1"/>
    <col min="1547" max="1547" width="17.7109375" style="166" bestFit="1" customWidth="1"/>
    <col min="1548" max="1548" width="17.7109375" style="166" customWidth="1"/>
    <col min="1549" max="1792" width="9.140625" style="166"/>
    <col min="1793" max="1793" width="8.5703125" style="166" customWidth="1"/>
    <col min="1794" max="1794" width="30.5703125" style="166" customWidth="1"/>
    <col min="1795" max="1795" width="23.85546875" style="166" bestFit="1" customWidth="1"/>
    <col min="1796" max="1796" width="21.85546875" style="166" customWidth="1"/>
    <col min="1797" max="1797" width="16.5703125" style="166" bestFit="1" customWidth="1"/>
    <col min="1798" max="1798" width="16.42578125" style="166" customWidth="1"/>
    <col min="1799" max="1799" width="22.140625" style="166" customWidth="1"/>
    <col min="1800" max="1800" width="18.7109375" style="166" customWidth="1"/>
    <col min="1801" max="1801" width="15.5703125" style="166" bestFit="1" customWidth="1"/>
    <col min="1802" max="1802" width="25.7109375" style="166" customWidth="1"/>
    <col min="1803" max="1803" width="17.7109375" style="166" bestFit="1" customWidth="1"/>
    <col min="1804" max="1804" width="17.7109375" style="166" customWidth="1"/>
    <col min="1805" max="2048" width="9.140625" style="166"/>
    <col min="2049" max="2049" width="8.5703125" style="166" customWidth="1"/>
    <col min="2050" max="2050" width="30.5703125" style="166" customWidth="1"/>
    <col min="2051" max="2051" width="23.85546875" style="166" bestFit="1" customWidth="1"/>
    <col min="2052" max="2052" width="21.85546875" style="166" customWidth="1"/>
    <col min="2053" max="2053" width="16.5703125" style="166" bestFit="1" customWidth="1"/>
    <col min="2054" max="2054" width="16.42578125" style="166" customWidth="1"/>
    <col min="2055" max="2055" width="22.140625" style="166" customWidth="1"/>
    <col min="2056" max="2056" width="18.7109375" style="166" customWidth="1"/>
    <col min="2057" max="2057" width="15.5703125" style="166" bestFit="1" customWidth="1"/>
    <col min="2058" max="2058" width="25.7109375" style="166" customWidth="1"/>
    <col min="2059" max="2059" width="17.7109375" style="166" bestFit="1" customWidth="1"/>
    <col min="2060" max="2060" width="17.7109375" style="166" customWidth="1"/>
    <col min="2061" max="2304" width="9.140625" style="166"/>
    <col min="2305" max="2305" width="8.5703125" style="166" customWidth="1"/>
    <col min="2306" max="2306" width="30.5703125" style="166" customWidth="1"/>
    <col min="2307" max="2307" width="23.85546875" style="166" bestFit="1" customWidth="1"/>
    <col min="2308" max="2308" width="21.85546875" style="166" customWidth="1"/>
    <col min="2309" max="2309" width="16.5703125" style="166" bestFit="1" customWidth="1"/>
    <col min="2310" max="2310" width="16.42578125" style="166" customWidth="1"/>
    <col min="2311" max="2311" width="22.140625" style="166" customWidth="1"/>
    <col min="2312" max="2312" width="18.7109375" style="166" customWidth="1"/>
    <col min="2313" max="2313" width="15.5703125" style="166" bestFit="1" customWidth="1"/>
    <col min="2314" max="2314" width="25.7109375" style="166" customWidth="1"/>
    <col min="2315" max="2315" width="17.7109375" style="166" bestFit="1" customWidth="1"/>
    <col min="2316" max="2316" width="17.7109375" style="166" customWidth="1"/>
    <col min="2317" max="2560" width="9.140625" style="166"/>
    <col min="2561" max="2561" width="8.5703125" style="166" customWidth="1"/>
    <col min="2562" max="2562" width="30.5703125" style="166" customWidth="1"/>
    <col min="2563" max="2563" width="23.85546875" style="166" bestFit="1" customWidth="1"/>
    <col min="2564" max="2564" width="21.85546875" style="166" customWidth="1"/>
    <col min="2565" max="2565" width="16.5703125" style="166" bestFit="1" customWidth="1"/>
    <col min="2566" max="2566" width="16.42578125" style="166" customWidth="1"/>
    <col min="2567" max="2567" width="22.140625" style="166" customWidth="1"/>
    <col min="2568" max="2568" width="18.7109375" style="166" customWidth="1"/>
    <col min="2569" max="2569" width="15.5703125" style="166" bestFit="1" customWidth="1"/>
    <col min="2570" max="2570" width="25.7109375" style="166" customWidth="1"/>
    <col min="2571" max="2571" width="17.7109375" style="166" bestFit="1" customWidth="1"/>
    <col min="2572" max="2572" width="17.7109375" style="166" customWidth="1"/>
    <col min="2573" max="2816" width="9.140625" style="166"/>
    <col min="2817" max="2817" width="8.5703125" style="166" customWidth="1"/>
    <col min="2818" max="2818" width="30.5703125" style="166" customWidth="1"/>
    <col min="2819" max="2819" width="23.85546875" style="166" bestFit="1" customWidth="1"/>
    <col min="2820" max="2820" width="21.85546875" style="166" customWidth="1"/>
    <col min="2821" max="2821" width="16.5703125" style="166" bestFit="1" customWidth="1"/>
    <col min="2822" max="2822" width="16.42578125" style="166" customWidth="1"/>
    <col min="2823" max="2823" width="22.140625" style="166" customWidth="1"/>
    <col min="2824" max="2824" width="18.7109375" style="166" customWidth="1"/>
    <col min="2825" max="2825" width="15.5703125" style="166" bestFit="1" customWidth="1"/>
    <col min="2826" max="2826" width="25.7109375" style="166" customWidth="1"/>
    <col min="2827" max="2827" width="17.7109375" style="166" bestFit="1" customWidth="1"/>
    <col min="2828" max="2828" width="17.7109375" style="166" customWidth="1"/>
    <col min="2829" max="3072" width="9.140625" style="166"/>
    <col min="3073" max="3073" width="8.5703125" style="166" customWidth="1"/>
    <col min="3074" max="3074" width="30.5703125" style="166" customWidth="1"/>
    <col min="3075" max="3075" width="23.85546875" style="166" bestFit="1" customWidth="1"/>
    <col min="3076" max="3076" width="21.85546875" style="166" customWidth="1"/>
    <col min="3077" max="3077" width="16.5703125" style="166" bestFit="1" customWidth="1"/>
    <col min="3078" max="3078" width="16.42578125" style="166" customWidth="1"/>
    <col min="3079" max="3079" width="22.140625" style="166" customWidth="1"/>
    <col min="3080" max="3080" width="18.7109375" style="166" customWidth="1"/>
    <col min="3081" max="3081" width="15.5703125" style="166" bestFit="1" customWidth="1"/>
    <col min="3082" max="3082" width="25.7109375" style="166" customWidth="1"/>
    <col min="3083" max="3083" width="17.7109375" style="166" bestFit="1" customWidth="1"/>
    <col min="3084" max="3084" width="17.7109375" style="166" customWidth="1"/>
    <col min="3085" max="3328" width="9.140625" style="166"/>
    <col min="3329" max="3329" width="8.5703125" style="166" customWidth="1"/>
    <col min="3330" max="3330" width="30.5703125" style="166" customWidth="1"/>
    <col min="3331" max="3331" width="23.85546875" style="166" bestFit="1" customWidth="1"/>
    <col min="3332" max="3332" width="21.85546875" style="166" customWidth="1"/>
    <col min="3333" max="3333" width="16.5703125" style="166" bestFit="1" customWidth="1"/>
    <col min="3334" max="3334" width="16.42578125" style="166" customWidth="1"/>
    <col min="3335" max="3335" width="22.140625" style="166" customWidth="1"/>
    <col min="3336" max="3336" width="18.7109375" style="166" customWidth="1"/>
    <col min="3337" max="3337" width="15.5703125" style="166" bestFit="1" customWidth="1"/>
    <col min="3338" max="3338" width="25.7109375" style="166" customWidth="1"/>
    <col min="3339" max="3339" width="17.7109375" style="166" bestFit="1" customWidth="1"/>
    <col min="3340" max="3340" width="17.7109375" style="166" customWidth="1"/>
    <col min="3341" max="3584" width="9.140625" style="166"/>
    <col min="3585" max="3585" width="8.5703125" style="166" customWidth="1"/>
    <col min="3586" max="3586" width="30.5703125" style="166" customWidth="1"/>
    <col min="3587" max="3587" width="23.85546875" style="166" bestFit="1" customWidth="1"/>
    <col min="3588" max="3588" width="21.85546875" style="166" customWidth="1"/>
    <col min="3589" max="3589" width="16.5703125" style="166" bestFit="1" customWidth="1"/>
    <col min="3590" max="3590" width="16.42578125" style="166" customWidth="1"/>
    <col min="3591" max="3591" width="22.140625" style="166" customWidth="1"/>
    <col min="3592" max="3592" width="18.7109375" style="166" customWidth="1"/>
    <col min="3593" max="3593" width="15.5703125" style="166" bestFit="1" customWidth="1"/>
    <col min="3594" max="3594" width="25.7109375" style="166" customWidth="1"/>
    <col min="3595" max="3595" width="17.7109375" style="166" bestFit="1" customWidth="1"/>
    <col min="3596" max="3596" width="17.7109375" style="166" customWidth="1"/>
    <col min="3597" max="3840" width="9.140625" style="166"/>
    <col min="3841" max="3841" width="8.5703125" style="166" customWidth="1"/>
    <col min="3842" max="3842" width="30.5703125" style="166" customWidth="1"/>
    <col min="3843" max="3843" width="23.85546875" style="166" bestFit="1" customWidth="1"/>
    <col min="3844" max="3844" width="21.85546875" style="166" customWidth="1"/>
    <col min="3845" max="3845" width="16.5703125" style="166" bestFit="1" customWidth="1"/>
    <col min="3846" max="3846" width="16.42578125" style="166" customWidth="1"/>
    <col min="3847" max="3847" width="22.140625" style="166" customWidth="1"/>
    <col min="3848" max="3848" width="18.7109375" style="166" customWidth="1"/>
    <col min="3849" max="3849" width="15.5703125" style="166" bestFit="1" customWidth="1"/>
    <col min="3850" max="3850" width="25.7109375" style="166" customWidth="1"/>
    <col min="3851" max="3851" width="17.7109375" style="166" bestFit="1" customWidth="1"/>
    <col min="3852" max="3852" width="17.7109375" style="166" customWidth="1"/>
    <col min="3853" max="4096" width="9.140625" style="166"/>
    <col min="4097" max="4097" width="8.5703125" style="166" customWidth="1"/>
    <col min="4098" max="4098" width="30.5703125" style="166" customWidth="1"/>
    <col min="4099" max="4099" width="23.85546875" style="166" bestFit="1" customWidth="1"/>
    <col min="4100" max="4100" width="21.85546875" style="166" customWidth="1"/>
    <col min="4101" max="4101" width="16.5703125" style="166" bestFit="1" customWidth="1"/>
    <col min="4102" max="4102" width="16.42578125" style="166" customWidth="1"/>
    <col min="4103" max="4103" width="22.140625" style="166" customWidth="1"/>
    <col min="4104" max="4104" width="18.7109375" style="166" customWidth="1"/>
    <col min="4105" max="4105" width="15.5703125" style="166" bestFit="1" customWidth="1"/>
    <col min="4106" max="4106" width="25.7109375" style="166" customWidth="1"/>
    <col min="4107" max="4107" width="17.7109375" style="166" bestFit="1" customWidth="1"/>
    <col min="4108" max="4108" width="17.7109375" style="166" customWidth="1"/>
    <col min="4109" max="4352" width="9.140625" style="166"/>
    <col min="4353" max="4353" width="8.5703125" style="166" customWidth="1"/>
    <col min="4354" max="4354" width="30.5703125" style="166" customWidth="1"/>
    <col min="4355" max="4355" width="23.85546875" style="166" bestFit="1" customWidth="1"/>
    <col min="4356" max="4356" width="21.85546875" style="166" customWidth="1"/>
    <col min="4357" max="4357" width="16.5703125" style="166" bestFit="1" customWidth="1"/>
    <col min="4358" max="4358" width="16.42578125" style="166" customWidth="1"/>
    <col min="4359" max="4359" width="22.140625" style="166" customWidth="1"/>
    <col min="4360" max="4360" width="18.7109375" style="166" customWidth="1"/>
    <col min="4361" max="4361" width="15.5703125" style="166" bestFit="1" customWidth="1"/>
    <col min="4362" max="4362" width="25.7109375" style="166" customWidth="1"/>
    <col min="4363" max="4363" width="17.7109375" style="166" bestFit="1" customWidth="1"/>
    <col min="4364" max="4364" width="17.7109375" style="166" customWidth="1"/>
    <col min="4365" max="4608" width="9.140625" style="166"/>
    <col min="4609" max="4609" width="8.5703125" style="166" customWidth="1"/>
    <col min="4610" max="4610" width="30.5703125" style="166" customWidth="1"/>
    <col min="4611" max="4611" width="23.85546875" style="166" bestFit="1" customWidth="1"/>
    <col min="4612" max="4612" width="21.85546875" style="166" customWidth="1"/>
    <col min="4613" max="4613" width="16.5703125" style="166" bestFit="1" customWidth="1"/>
    <col min="4614" max="4614" width="16.42578125" style="166" customWidth="1"/>
    <col min="4615" max="4615" width="22.140625" style="166" customWidth="1"/>
    <col min="4616" max="4616" width="18.7109375" style="166" customWidth="1"/>
    <col min="4617" max="4617" width="15.5703125" style="166" bestFit="1" customWidth="1"/>
    <col min="4618" max="4618" width="25.7109375" style="166" customWidth="1"/>
    <col min="4619" max="4619" width="17.7109375" style="166" bestFit="1" customWidth="1"/>
    <col min="4620" max="4620" width="17.7109375" style="166" customWidth="1"/>
    <col min="4621" max="4864" width="9.140625" style="166"/>
    <col min="4865" max="4865" width="8.5703125" style="166" customWidth="1"/>
    <col min="4866" max="4866" width="30.5703125" style="166" customWidth="1"/>
    <col min="4867" max="4867" width="23.85546875" style="166" bestFit="1" customWidth="1"/>
    <col min="4868" max="4868" width="21.85546875" style="166" customWidth="1"/>
    <col min="4869" max="4869" width="16.5703125" style="166" bestFit="1" customWidth="1"/>
    <col min="4870" max="4870" width="16.42578125" style="166" customWidth="1"/>
    <col min="4871" max="4871" width="22.140625" style="166" customWidth="1"/>
    <col min="4872" max="4872" width="18.7109375" style="166" customWidth="1"/>
    <col min="4873" max="4873" width="15.5703125" style="166" bestFit="1" customWidth="1"/>
    <col min="4874" max="4874" width="25.7109375" style="166" customWidth="1"/>
    <col min="4875" max="4875" width="17.7109375" style="166" bestFit="1" customWidth="1"/>
    <col min="4876" max="4876" width="17.7109375" style="166" customWidth="1"/>
    <col min="4877" max="5120" width="9.140625" style="166"/>
    <col min="5121" max="5121" width="8.5703125" style="166" customWidth="1"/>
    <col min="5122" max="5122" width="30.5703125" style="166" customWidth="1"/>
    <col min="5123" max="5123" width="23.85546875" style="166" bestFit="1" customWidth="1"/>
    <col min="5124" max="5124" width="21.85546875" style="166" customWidth="1"/>
    <col min="5125" max="5125" width="16.5703125" style="166" bestFit="1" customWidth="1"/>
    <col min="5126" max="5126" width="16.42578125" style="166" customWidth="1"/>
    <col min="5127" max="5127" width="22.140625" style="166" customWidth="1"/>
    <col min="5128" max="5128" width="18.7109375" style="166" customWidth="1"/>
    <col min="5129" max="5129" width="15.5703125" style="166" bestFit="1" customWidth="1"/>
    <col min="5130" max="5130" width="25.7109375" style="166" customWidth="1"/>
    <col min="5131" max="5131" width="17.7109375" style="166" bestFit="1" customWidth="1"/>
    <col min="5132" max="5132" width="17.7109375" style="166" customWidth="1"/>
    <col min="5133" max="5376" width="9.140625" style="166"/>
    <col min="5377" max="5377" width="8.5703125" style="166" customWidth="1"/>
    <col min="5378" max="5378" width="30.5703125" style="166" customWidth="1"/>
    <col min="5379" max="5379" width="23.85546875" style="166" bestFit="1" customWidth="1"/>
    <col min="5380" max="5380" width="21.85546875" style="166" customWidth="1"/>
    <col min="5381" max="5381" width="16.5703125" style="166" bestFit="1" customWidth="1"/>
    <col min="5382" max="5382" width="16.42578125" style="166" customWidth="1"/>
    <col min="5383" max="5383" width="22.140625" style="166" customWidth="1"/>
    <col min="5384" max="5384" width="18.7109375" style="166" customWidth="1"/>
    <col min="5385" max="5385" width="15.5703125" style="166" bestFit="1" customWidth="1"/>
    <col min="5386" max="5386" width="25.7109375" style="166" customWidth="1"/>
    <col min="5387" max="5387" width="17.7109375" style="166" bestFit="1" customWidth="1"/>
    <col min="5388" max="5388" width="17.7109375" style="166" customWidth="1"/>
    <col min="5389" max="5632" width="9.140625" style="166"/>
    <col min="5633" max="5633" width="8.5703125" style="166" customWidth="1"/>
    <col min="5634" max="5634" width="30.5703125" style="166" customWidth="1"/>
    <col min="5635" max="5635" width="23.85546875" style="166" bestFit="1" customWidth="1"/>
    <col min="5636" max="5636" width="21.85546875" style="166" customWidth="1"/>
    <col min="5637" max="5637" width="16.5703125" style="166" bestFit="1" customWidth="1"/>
    <col min="5638" max="5638" width="16.42578125" style="166" customWidth="1"/>
    <col min="5639" max="5639" width="22.140625" style="166" customWidth="1"/>
    <col min="5640" max="5640" width="18.7109375" style="166" customWidth="1"/>
    <col min="5641" max="5641" width="15.5703125" style="166" bestFit="1" customWidth="1"/>
    <col min="5642" max="5642" width="25.7109375" style="166" customWidth="1"/>
    <col min="5643" max="5643" width="17.7109375" style="166" bestFit="1" customWidth="1"/>
    <col min="5644" max="5644" width="17.7109375" style="166" customWidth="1"/>
    <col min="5645" max="5888" width="9.140625" style="166"/>
    <col min="5889" max="5889" width="8.5703125" style="166" customWidth="1"/>
    <col min="5890" max="5890" width="30.5703125" style="166" customWidth="1"/>
    <col min="5891" max="5891" width="23.85546875" style="166" bestFit="1" customWidth="1"/>
    <col min="5892" max="5892" width="21.85546875" style="166" customWidth="1"/>
    <col min="5893" max="5893" width="16.5703125" style="166" bestFit="1" customWidth="1"/>
    <col min="5894" max="5894" width="16.42578125" style="166" customWidth="1"/>
    <col min="5895" max="5895" width="22.140625" style="166" customWidth="1"/>
    <col min="5896" max="5896" width="18.7109375" style="166" customWidth="1"/>
    <col min="5897" max="5897" width="15.5703125" style="166" bestFit="1" customWidth="1"/>
    <col min="5898" max="5898" width="25.7109375" style="166" customWidth="1"/>
    <col min="5899" max="5899" width="17.7109375" style="166" bestFit="1" customWidth="1"/>
    <col min="5900" max="5900" width="17.7109375" style="166" customWidth="1"/>
    <col min="5901" max="6144" width="9.140625" style="166"/>
    <col min="6145" max="6145" width="8.5703125" style="166" customWidth="1"/>
    <col min="6146" max="6146" width="30.5703125" style="166" customWidth="1"/>
    <col min="6147" max="6147" width="23.85546875" style="166" bestFit="1" customWidth="1"/>
    <col min="6148" max="6148" width="21.85546875" style="166" customWidth="1"/>
    <col min="6149" max="6149" width="16.5703125" style="166" bestFit="1" customWidth="1"/>
    <col min="6150" max="6150" width="16.42578125" style="166" customWidth="1"/>
    <col min="6151" max="6151" width="22.140625" style="166" customWidth="1"/>
    <col min="6152" max="6152" width="18.7109375" style="166" customWidth="1"/>
    <col min="6153" max="6153" width="15.5703125" style="166" bestFit="1" customWidth="1"/>
    <col min="6154" max="6154" width="25.7109375" style="166" customWidth="1"/>
    <col min="6155" max="6155" width="17.7109375" style="166" bestFit="1" customWidth="1"/>
    <col min="6156" max="6156" width="17.7109375" style="166" customWidth="1"/>
    <col min="6157" max="6400" width="9.140625" style="166"/>
    <col min="6401" max="6401" width="8.5703125" style="166" customWidth="1"/>
    <col min="6402" max="6402" width="30.5703125" style="166" customWidth="1"/>
    <col min="6403" max="6403" width="23.85546875" style="166" bestFit="1" customWidth="1"/>
    <col min="6404" max="6404" width="21.85546875" style="166" customWidth="1"/>
    <col min="6405" max="6405" width="16.5703125" style="166" bestFit="1" customWidth="1"/>
    <col min="6406" max="6406" width="16.42578125" style="166" customWidth="1"/>
    <col min="6407" max="6407" width="22.140625" style="166" customWidth="1"/>
    <col min="6408" max="6408" width="18.7109375" style="166" customWidth="1"/>
    <col min="6409" max="6409" width="15.5703125" style="166" bestFit="1" customWidth="1"/>
    <col min="6410" max="6410" width="25.7109375" style="166" customWidth="1"/>
    <col min="6411" max="6411" width="17.7109375" style="166" bestFit="1" customWidth="1"/>
    <col min="6412" max="6412" width="17.7109375" style="166" customWidth="1"/>
    <col min="6413" max="6656" width="9.140625" style="166"/>
    <col min="6657" max="6657" width="8.5703125" style="166" customWidth="1"/>
    <col min="6658" max="6658" width="30.5703125" style="166" customWidth="1"/>
    <col min="6659" max="6659" width="23.85546875" style="166" bestFit="1" customWidth="1"/>
    <col min="6660" max="6660" width="21.85546875" style="166" customWidth="1"/>
    <col min="6661" max="6661" width="16.5703125" style="166" bestFit="1" customWidth="1"/>
    <col min="6662" max="6662" width="16.42578125" style="166" customWidth="1"/>
    <col min="6663" max="6663" width="22.140625" style="166" customWidth="1"/>
    <col min="6664" max="6664" width="18.7109375" style="166" customWidth="1"/>
    <col min="6665" max="6665" width="15.5703125" style="166" bestFit="1" customWidth="1"/>
    <col min="6666" max="6666" width="25.7109375" style="166" customWidth="1"/>
    <col min="6667" max="6667" width="17.7109375" style="166" bestFit="1" customWidth="1"/>
    <col min="6668" max="6668" width="17.7109375" style="166" customWidth="1"/>
    <col min="6669" max="6912" width="9.140625" style="166"/>
    <col min="6913" max="6913" width="8.5703125" style="166" customWidth="1"/>
    <col min="6914" max="6914" width="30.5703125" style="166" customWidth="1"/>
    <col min="6915" max="6915" width="23.85546875" style="166" bestFit="1" customWidth="1"/>
    <col min="6916" max="6916" width="21.85546875" style="166" customWidth="1"/>
    <col min="6917" max="6917" width="16.5703125" style="166" bestFit="1" customWidth="1"/>
    <col min="6918" max="6918" width="16.42578125" style="166" customWidth="1"/>
    <col min="6919" max="6919" width="22.140625" style="166" customWidth="1"/>
    <col min="6920" max="6920" width="18.7109375" style="166" customWidth="1"/>
    <col min="6921" max="6921" width="15.5703125" style="166" bestFit="1" customWidth="1"/>
    <col min="6922" max="6922" width="25.7109375" style="166" customWidth="1"/>
    <col min="6923" max="6923" width="17.7109375" style="166" bestFit="1" customWidth="1"/>
    <col min="6924" max="6924" width="17.7109375" style="166" customWidth="1"/>
    <col min="6925" max="7168" width="9.140625" style="166"/>
    <col min="7169" max="7169" width="8.5703125" style="166" customWidth="1"/>
    <col min="7170" max="7170" width="30.5703125" style="166" customWidth="1"/>
    <col min="7171" max="7171" width="23.85546875" style="166" bestFit="1" customWidth="1"/>
    <col min="7172" max="7172" width="21.85546875" style="166" customWidth="1"/>
    <col min="7173" max="7173" width="16.5703125" style="166" bestFit="1" customWidth="1"/>
    <col min="7174" max="7174" width="16.42578125" style="166" customWidth="1"/>
    <col min="7175" max="7175" width="22.140625" style="166" customWidth="1"/>
    <col min="7176" max="7176" width="18.7109375" style="166" customWidth="1"/>
    <col min="7177" max="7177" width="15.5703125" style="166" bestFit="1" customWidth="1"/>
    <col min="7178" max="7178" width="25.7109375" style="166" customWidth="1"/>
    <col min="7179" max="7179" width="17.7109375" style="166" bestFit="1" customWidth="1"/>
    <col min="7180" max="7180" width="17.7109375" style="166" customWidth="1"/>
    <col min="7181" max="7424" width="9.140625" style="166"/>
    <col min="7425" max="7425" width="8.5703125" style="166" customWidth="1"/>
    <col min="7426" max="7426" width="30.5703125" style="166" customWidth="1"/>
    <col min="7427" max="7427" width="23.85546875" style="166" bestFit="1" customWidth="1"/>
    <col min="7428" max="7428" width="21.85546875" style="166" customWidth="1"/>
    <col min="7429" max="7429" width="16.5703125" style="166" bestFit="1" customWidth="1"/>
    <col min="7430" max="7430" width="16.42578125" style="166" customWidth="1"/>
    <col min="7431" max="7431" width="22.140625" style="166" customWidth="1"/>
    <col min="7432" max="7432" width="18.7109375" style="166" customWidth="1"/>
    <col min="7433" max="7433" width="15.5703125" style="166" bestFit="1" customWidth="1"/>
    <col min="7434" max="7434" width="25.7109375" style="166" customWidth="1"/>
    <col min="7435" max="7435" width="17.7109375" style="166" bestFit="1" customWidth="1"/>
    <col min="7436" max="7436" width="17.7109375" style="166" customWidth="1"/>
    <col min="7437" max="7680" width="9.140625" style="166"/>
    <col min="7681" max="7681" width="8.5703125" style="166" customWidth="1"/>
    <col min="7682" max="7682" width="30.5703125" style="166" customWidth="1"/>
    <col min="7683" max="7683" width="23.85546875" style="166" bestFit="1" customWidth="1"/>
    <col min="7684" max="7684" width="21.85546875" style="166" customWidth="1"/>
    <col min="7685" max="7685" width="16.5703125" style="166" bestFit="1" customWidth="1"/>
    <col min="7686" max="7686" width="16.42578125" style="166" customWidth="1"/>
    <col min="7687" max="7687" width="22.140625" style="166" customWidth="1"/>
    <col min="7688" max="7688" width="18.7109375" style="166" customWidth="1"/>
    <col min="7689" max="7689" width="15.5703125" style="166" bestFit="1" customWidth="1"/>
    <col min="7690" max="7690" width="25.7109375" style="166" customWidth="1"/>
    <col min="7691" max="7691" width="17.7109375" style="166" bestFit="1" customWidth="1"/>
    <col min="7692" max="7692" width="17.7109375" style="166" customWidth="1"/>
    <col min="7693" max="7936" width="9.140625" style="166"/>
    <col min="7937" max="7937" width="8.5703125" style="166" customWidth="1"/>
    <col min="7938" max="7938" width="30.5703125" style="166" customWidth="1"/>
    <col min="7939" max="7939" width="23.85546875" style="166" bestFit="1" customWidth="1"/>
    <col min="7940" max="7940" width="21.85546875" style="166" customWidth="1"/>
    <col min="7941" max="7941" width="16.5703125" style="166" bestFit="1" customWidth="1"/>
    <col min="7942" max="7942" width="16.42578125" style="166" customWidth="1"/>
    <col min="7943" max="7943" width="22.140625" style="166" customWidth="1"/>
    <col min="7944" max="7944" width="18.7109375" style="166" customWidth="1"/>
    <col min="7945" max="7945" width="15.5703125" style="166" bestFit="1" customWidth="1"/>
    <col min="7946" max="7946" width="25.7109375" style="166" customWidth="1"/>
    <col min="7947" max="7947" width="17.7109375" style="166" bestFit="1" customWidth="1"/>
    <col min="7948" max="7948" width="17.7109375" style="166" customWidth="1"/>
    <col min="7949" max="8192" width="9.140625" style="166"/>
    <col min="8193" max="8193" width="8.5703125" style="166" customWidth="1"/>
    <col min="8194" max="8194" width="30.5703125" style="166" customWidth="1"/>
    <col min="8195" max="8195" width="23.85546875" style="166" bestFit="1" customWidth="1"/>
    <col min="8196" max="8196" width="21.85546875" style="166" customWidth="1"/>
    <col min="8197" max="8197" width="16.5703125" style="166" bestFit="1" customWidth="1"/>
    <col min="8198" max="8198" width="16.42578125" style="166" customWidth="1"/>
    <col min="8199" max="8199" width="22.140625" style="166" customWidth="1"/>
    <col min="8200" max="8200" width="18.7109375" style="166" customWidth="1"/>
    <col min="8201" max="8201" width="15.5703125" style="166" bestFit="1" customWidth="1"/>
    <col min="8202" max="8202" width="25.7109375" style="166" customWidth="1"/>
    <col min="8203" max="8203" width="17.7109375" style="166" bestFit="1" customWidth="1"/>
    <col min="8204" max="8204" width="17.7109375" style="166" customWidth="1"/>
    <col min="8205" max="8448" width="9.140625" style="166"/>
    <col min="8449" max="8449" width="8.5703125" style="166" customWidth="1"/>
    <col min="8450" max="8450" width="30.5703125" style="166" customWidth="1"/>
    <col min="8451" max="8451" width="23.85546875" style="166" bestFit="1" customWidth="1"/>
    <col min="8452" max="8452" width="21.85546875" style="166" customWidth="1"/>
    <col min="8453" max="8453" width="16.5703125" style="166" bestFit="1" customWidth="1"/>
    <col min="8454" max="8454" width="16.42578125" style="166" customWidth="1"/>
    <col min="8455" max="8455" width="22.140625" style="166" customWidth="1"/>
    <col min="8456" max="8456" width="18.7109375" style="166" customWidth="1"/>
    <col min="8457" max="8457" width="15.5703125" style="166" bestFit="1" customWidth="1"/>
    <col min="8458" max="8458" width="25.7109375" style="166" customWidth="1"/>
    <col min="8459" max="8459" width="17.7109375" style="166" bestFit="1" customWidth="1"/>
    <col min="8460" max="8460" width="17.7109375" style="166" customWidth="1"/>
    <col min="8461" max="8704" width="9.140625" style="166"/>
    <col min="8705" max="8705" width="8.5703125" style="166" customWidth="1"/>
    <col min="8706" max="8706" width="30.5703125" style="166" customWidth="1"/>
    <col min="8707" max="8707" width="23.85546875" style="166" bestFit="1" customWidth="1"/>
    <col min="8708" max="8708" width="21.85546875" style="166" customWidth="1"/>
    <col min="8709" max="8709" width="16.5703125" style="166" bestFit="1" customWidth="1"/>
    <col min="8710" max="8710" width="16.42578125" style="166" customWidth="1"/>
    <col min="8711" max="8711" width="22.140625" style="166" customWidth="1"/>
    <col min="8712" max="8712" width="18.7109375" style="166" customWidth="1"/>
    <col min="8713" max="8713" width="15.5703125" style="166" bestFit="1" customWidth="1"/>
    <col min="8714" max="8714" width="25.7109375" style="166" customWidth="1"/>
    <col min="8715" max="8715" width="17.7109375" style="166" bestFit="1" customWidth="1"/>
    <col min="8716" max="8716" width="17.7109375" style="166" customWidth="1"/>
    <col min="8717" max="8960" width="9.140625" style="166"/>
    <col min="8961" max="8961" width="8.5703125" style="166" customWidth="1"/>
    <col min="8962" max="8962" width="30.5703125" style="166" customWidth="1"/>
    <col min="8963" max="8963" width="23.85546875" style="166" bestFit="1" customWidth="1"/>
    <col min="8964" max="8964" width="21.85546875" style="166" customWidth="1"/>
    <col min="8965" max="8965" width="16.5703125" style="166" bestFit="1" customWidth="1"/>
    <col min="8966" max="8966" width="16.42578125" style="166" customWidth="1"/>
    <col min="8967" max="8967" width="22.140625" style="166" customWidth="1"/>
    <col min="8968" max="8968" width="18.7109375" style="166" customWidth="1"/>
    <col min="8969" max="8969" width="15.5703125" style="166" bestFit="1" customWidth="1"/>
    <col min="8970" max="8970" width="25.7109375" style="166" customWidth="1"/>
    <col min="8971" max="8971" width="17.7109375" style="166" bestFit="1" customWidth="1"/>
    <col min="8972" max="8972" width="17.7109375" style="166" customWidth="1"/>
    <col min="8973" max="9216" width="9.140625" style="166"/>
    <col min="9217" max="9217" width="8.5703125" style="166" customWidth="1"/>
    <col min="9218" max="9218" width="30.5703125" style="166" customWidth="1"/>
    <col min="9219" max="9219" width="23.85546875" style="166" bestFit="1" customWidth="1"/>
    <col min="9220" max="9220" width="21.85546875" style="166" customWidth="1"/>
    <col min="9221" max="9221" width="16.5703125" style="166" bestFit="1" customWidth="1"/>
    <col min="9222" max="9222" width="16.42578125" style="166" customWidth="1"/>
    <col min="9223" max="9223" width="22.140625" style="166" customWidth="1"/>
    <col min="9224" max="9224" width="18.7109375" style="166" customWidth="1"/>
    <col min="9225" max="9225" width="15.5703125" style="166" bestFit="1" customWidth="1"/>
    <col min="9226" max="9226" width="25.7109375" style="166" customWidth="1"/>
    <col min="9227" max="9227" width="17.7109375" style="166" bestFit="1" customWidth="1"/>
    <col min="9228" max="9228" width="17.7109375" style="166" customWidth="1"/>
    <col min="9229" max="9472" width="9.140625" style="166"/>
    <col min="9473" max="9473" width="8.5703125" style="166" customWidth="1"/>
    <col min="9474" max="9474" width="30.5703125" style="166" customWidth="1"/>
    <col min="9475" max="9475" width="23.85546875" style="166" bestFit="1" customWidth="1"/>
    <col min="9476" max="9476" width="21.85546875" style="166" customWidth="1"/>
    <col min="9477" max="9477" width="16.5703125" style="166" bestFit="1" customWidth="1"/>
    <col min="9478" max="9478" width="16.42578125" style="166" customWidth="1"/>
    <col min="9479" max="9479" width="22.140625" style="166" customWidth="1"/>
    <col min="9480" max="9480" width="18.7109375" style="166" customWidth="1"/>
    <col min="9481" max="9481" width="15.5703125" style="166" bestFit="1" customWidth="1"/>
    <col min="9482" max="9482" width="25.7109375" style="166" customWidth="1"/>
    <col min="9483" max="9483" width="17.7109375" style="166" bestFit="1" customWidth="1"/>
    <col min="9484" max="9484" width="17.7109375" style="166" customWidth="1"/>
    <col min="9485" max="9728" width="9.140625" style="166"/>
    <col min="9729" max="9729" width="8.5703125" style="166" customWidth="1"/>
    <col min="9730" max="9730" width="30.5703125" style="166" customWidth="1"/>
    <col min="9731" max="9731" width="23.85546875" style="166" bestFit="1" customWidth="1"/>
    <col min="9732" max="9732" width="21.85546875" style="166" customWidth="1"/>
    <col min="9733" max="9733" width="16.5703125" style="166" bestFit="1" customWidth="1"/>
    <col min="9734" max="9734" width="16.42578125" style="166" customWidth="1"/>
    <col min="9735" max="9735" width="22.140625" style="166" customWidth="1"/>
    <col min="9736" max="9736" width="18.7109375" style="166" customWidth="1"/>
    <col min="9737" max="9737" width="15.5703125" style="166" bestFit="1" customWidth="1"/>
    <col min="9738" max="9738" width="25.7109375" style="166" customWidth="1"/>
    <col min="9739" max="9739" width="17.7109375" style="166" bestFit="1" customWidth="1"/>
    <col min="9740" max="9740" width="17.7109375" style="166" customWidth="1"/>
    <col min="9741" max="9984" width="9.140625" style="166"/>
    <col min="9985" max="9985" width="8.5703125" style="166" customWidth="1"/>
    <col min="9986" max="9986" width="30.5703125" style="166" customWidth="1"/>
    <col min="9987" max="9987" width="23.85546875" style="166" bestFit="1" customWidth="1"/>
    <col min="9988" max="9988" width="21.85546875" style="166" customWidth="1"/>
    <col min="9989" max="9989" width="16.5703125" style="166" bestFit="1" customWidth="1"/>
    <col min="9990" max="9990" width="16.42578125" style="166" customWidth="1"/>
    <col min="9991" max="9991" width="22.140625" style="166" customWidth="1"/>
    <col min="9992" max="9992" width="18.7109375" style="166" customWidth="1"/>
    <col min="9993" max="9993" width="15.5703125" style="166" bestFit="1" customWidth="1"/>
    <col min="9994" max="9994" width="25.7109375" style="166" customWidth="1"/>
    <col min="9995" max="9995" width="17.7109375" style="166" bestFit="1" customWidth="1"/>
    <col min="9996" max="9996" width="17.7109375" style="166" customWidth="1"/>
    <col min="9997" max="10240" width="9.140625" style="166"/>
    <col min="10241" max="10241" width="8.5703125" style="166" customWidth="1"/>
    <col min="10242" max="10242" width="30.5703125" style="166" customWidth="1"/>
    <col min="10243" max="10243" width="23.85546875" style="166" bestFit="1" customWidth="1"/>
    <col min="10244" max="10244" width="21.85546875" style="166" customWidth="1"/>
    <col min="10245" max="10245" width="16.5703125" style="166" bestFit="1" customWidth="1"/>
    <col min="10246" max="10246" width="16.42578125" style="166" customWidth="1"/>
    <col min="10247" max="10247" width="22.140625" style="166" customWidth="1"/>
    <col min="10248" max="10248" width="18.7109375" style="166" customWidth="1"/>
    <col min="10249" max="10249" width="15.5703125" style="166" bestFit="1" customWidth="1"/>
    <col min="10250" max="10250" width="25.7109375" style="166" customWidth="1"/>
    <col min="10251" max="10251" width="17.7109375" style="166" bestFit="1" customWidth="1"/>
    <col min="10252" max="10252" width="17.7109375" style="166" customWidth="1"/>
    <col min="10253" max="10496" width="9.140625" style="166"/>
    <col min="10497" max="10497" width="8.5703125" style="166" customWidth="1"/>
    <col min="10498" max="10498" width="30.5703125" style="166" customWidth="1"/>
    <col min="10499" max="10499" width="23.85546875" style="166" bestFit="1" customWidth="1"/>
    <col min="10500" max="10500" width="21.85546875" style="166" customWidth="1"/>
    <col min="10501" max="10501" width="16.5703125" style="166" bestFit="1" customWidth="1"/>
    <col min="10502" max="10502" width="16.42578125" style="166" customWidth="1"/>
    <col min="10503" max="10503" width="22.140625" style="166" customWidth="1"/>
    <col min="10504" max="10504" width="18.7109375" style="166" customWidth="1"/>
    <col min="10505" max="10505" width="15.5703125" style="166" bestFit="1" customWidth="1"/>
    <col min="10506" max="10506" width="25.7109375" style="166" customWidth="1"/>
    <col min="10507" max="10507" width="17.7109375" style="166" bestFit="1" customWidth="1"/>
    <col min="10508" max="10508" width="17.7109375" style="166" customWidth="1"/>
    <col min="10509" max="10752" width="9.140625" style="166"/>
    <col min="10753" max="10753" width="8.5703125" style="166" customWidth="1"/>
    <col min="10754" max="10754" width="30.5703125" style="166" customWidth="1"/>
    <col min="10755" max="10755" width="23.85546875" style="166" bestFit="1" customWidth="1"/>
    <col min="10756" max="10756" width="21.85546875" style="166" customWidth="1"/>
    <col min="10757" max="10757" width="16.5703125" style="166" bestFit="1" customWidth="1"/>
    <col min="10758" max="10758" width="16.42578125" style="166" customWidth="1"/>
    <col min="10759" max="10759" width="22.140625" style="166" customWidth="1"/>
    <col min="10760" max="10760" width="18.7109375" style="166" customWidth="1"/>
    <col min="10761" max="10761" width="15.5703125" style="166" bestFit="1" customWidth="1"/>
    <col min="10762" max="10762" width="25.7109375" style="166" customWidth="1"/>
    <col min="10763" max="10763" width="17.7109375" style="166" bestFit="1" customWidth="1"/>
    <col min="10764" max="10764" width="17.7109375" style="166" customWidth="1"/>
    <col min="10765" max="11008" width="9.140625" style="166"/>
    <col min="11009" max="11009" width="8.5703125" style="166" customWidth="1"/>
    <col min="11010" max="11010" width="30.5703125" style="166" customWidth="1"/>
    <col min="11011" max="11011" width="23.85546875" style="166" bestFit="1" customWidth="1"/>
    <col min="11012" max="11012" width="21.85546875" style="166" customWidth="1"/>
    <col min="11013" max="11013" width="16.5703125" style="166" bestFit="1" customWidth="1"/>
    <col min="11014" max="11014" width="16.42578125" style="166" customWidth="1"/>
    <col min="11015" max="11015" width="22.140625" style="166" customWidth="1"/>
    <col min="11016" max="11016" width="18.7109375" style="166" customWidth="1"/>
    <col min="11017" max="11017" width="15.5703125" style="166" bestFit="1" customWidth="1"/>
    <col min="11018" max="11018" width="25.7109375" style="166" customWidth="1"/>
    <col min="11019" max="11019" width="17.7109375" style="166" bestFit="1" customWidth="1"/>
    <col min="11020" max="11020" width="17.7109375" style="166" customWidth="1"/>
    <col min="11021" max="11264" width="9.140625" style="166"/>
    <col min="11265" max="11265" width="8.5703125" style="166" customWidth="1"/>
    <col min="11266" max="11266" width="30.5703125" style="166" customWidth="1"/>
    <col min="11267" max="11267" width="23.85546875" style="166" bestFit="1" customWidth="1"/>
    <col min="11268" max="11268" width="21.85546875" style="166" customWidth="1"/>
    <col min="11269" max="11269" width="16.5703125" style="166" bestFit="1" customWidth="1"/>
    <col min="11270" max="11270" width="16.42578125" style="166" customWidth="1"/>
    <col min="11271" max="11271" width="22.140625" style="166" customWidth="1"/>
    <col min="11272" max="11272" width="18.7109375" style="166" customWidth="1"/>
    <col min="11273" max="11273" width="15.5703125" style="166" bestFit="1" customWidth="1"/>
    <col min="11274" max="11274" width="25.7109375" style="166" customWidth="1"/>
    <col min="11275" max="11275" width="17.7109375" style="166" bestFit="1" customWidth="1"/>
    <col min="11276" max="11276" width="17.7109375" style="166" customWidth="1"/>
    <col min="11277" max="11520" width="9.140625" style="166"/>
    <col min="11521" max="11521" width="8.5703125" style="166" customWidth="1"/>
    <col min="11522" max="11522" width="30.5703125" style="166" customWidth="1"/>
    <col min="11523" max="11523" width="23.85546875" style="166" bestFit="1" customWidth="1"/>
    <col min="11524" max="11524" width="21.85546875" style="166" customWidth="1"/>
    <col min="11525" max="11525" width="16.5703125" style="166" bestFit="1" customWidth="1"/>
    <col min="11526" max="11526" width="16.42578125" style="166" customWidth="1"/>
    <col min="11527" max="11527" width="22.140625" style="166" customWidth="1"/>
    <col min="11528" max="11528" width="18.7109375" style="166" customWidth="1"/>
    <col min="11529" max="11529" width="15.5703125" style="166" bestFit="1" customWidth="1"/>
    <col min="11530" max="11530" width="25.7109375" style="166" customWidth="1"/>
    <col min="11531" max="11531" width="17.7109375" style="166" bestFit="1" customWidth="1"/>
    <col min="11532" max="11532" width="17.7109375" style="166" customWidth="1"/>
    <col min="11533" max="11776" width="9.140625" style="166"/>
    <col min="11777" max="11777" width="8.5703125" style="166" customWidth="1"/>
    <col min="11778" max="11778" width="30.5703125" style="166" customWidth="1"/>
    <col min="11779" max="11779" width="23.85546875" style="166" bestFit="1" customWidth="1"/>
    <col min="11780" max="11780" width="21.85546875" style="166" customWidth="1"/>
    <col min="11781" max="11781" width="16.5703125" style="166" bestFit="1" customWidth="1"/>
    <col min="11782" max="11782" width="16.42578125" style="166" customWidth="1"/>
    <col min="11783" max="11783" width="22.140625" style="166" customWidth="1"/>
    <col min="11784" max="11784" width="18.7109375" style="166" customWidth="1"/>
    <col min="11785" max="11785" width="15.5703125" style="166" bestFit="1" customWidth="1"/>
    <col min="11786" max="11786" width="25.7109375" style="166" customWidth="1"/>
    <col min="11787" max="11787" width="17.7109375" style="166" bestFit="1" customWidth="1"/>
    <col min="11788" max="11788" width="17.7109375" style="166" customWidth="1"/>
    <col min="11789" max="12032" width="9.140625" style="166"/>
    <col min="12033" max="12033" width="8.5703125" style="166" customWidth="1"/>
    <col min="12034" max="12034" width="30.5703125" style="166" customWidth="1"/>
    <col min="12035" max="12035" width="23.85546875" style="166" bestFit="1" customWidth="1"/>
    <col min="12036" max="12036" width="21.85546875" style="166" customWidth="1"/>
    <col min="12037" max="12037" width="16.5703125" style="166" bestFit="1" customWidth="1"/>
    <col min="12038" max="12038" width="16.42578125" style="166" customWidth="1"/>
    <col min="12039" max="12039" width="22.140625" style="166" customWidth="1"/>
    <col min="12040" max="12040" width="18.7109375" style="166" customWidth="1"/>
    <col min="12041" max="12041" width="15.5703125" style="166" bestFit="1" customWidth="1"/>
    <col min="12042" max="12042" width="25.7109375" style="166" customWidth="1"/>
    <col min="12043" max="12043" width="17.7109375" style="166" bestFit="1" customWidth="1"/>
    <col min="12044" max="12044" width="17.7109375" style="166" customWidth="1"/>
    <col min="12045" max="12288" width="9.140625" style="166"/>
    <col min="12289" max="12289" width="8.5703125" style="166" customWidth="1"/>
    <col min="12290" max="12290" width="30.5703125" style="166" customWidth="1"/>
    <col min="12291" max="12291" width="23.85546875" style="166" bestFit="1" customWidth="1"/>
    <col min="12292" max="12292" width="21.85546875" style="166" customWidth="1"/>
    <col min="12293" max="12293" width="16.5703125" style="166" bestFit="1" customWidth="1"/>
    <col min="12294" max="12294" width="16.42578125" style="166" customWidth="1"/>
    <col min="12295" max="12295" width="22.140625" style="166" customWidth="1"/>
    <col min="12296" max="12296" width="18.7109375" style="166" customWidth="1"/>
    <col min="12297" max="12297" width="15.5703125" style="166" bestFit="1" customWidth="1"/>
    <col min="12298" max="12298" width="25.7109375" style="166" customWidth="1"/>
    <col min="12299" max="12299" width="17.7109375" style="166" bestFit="1" customWidth="1"/>
    <col min="12300" max="12300" width="17.7109375" style="166" customWidth="1"/>
    <col min="12301" max="12544" width="9.140625" style="166"/>
    <col min="12545" max="12545" width="8.5703125" style="166" customWidth="1"/>
    <col min="12546" max="12546" width="30.5703125" style="166" customWidth="1"/>
    <col min="12547" max="12547" width="23.85546875" style="166" bestFit="1" customWidth="1"/>
    <col min="12548" max="12548" width="21.85546875" style="166" customWidth="1"/>
    <col min="12549" max="12549" width="16.5703125" style="166" bestFit="1" customWidth="1"/>
    <col min="12550" max="12550" width="16.42578125" style="166" customWidth="1"/>
    <col min="12551" max="12551" width="22.140625" style="166" customWidth="1"/>
    <col min="12552" max="12552" width="18.7109375" style="166" customWidth="1"/>
    <col min="12553" max="12553" width="15.5703125" style="166" bestFit="1" customWidth="1"/>
    <col min="12554" max="12554" width="25.7109375" style="166" customWidth="1"/>
    <col min="12555" max="12555" width="17.7109375" style="166" bestFit="1" customWidth="1"/>
    <col min="12556" max="12556" width="17.7109375" style="166" customWidth="1"/>
    <col min="12557" max="12800" width="9.140625" style="166"/>
    <col min="12801" max="12801" width="8.5703125" style="166" customWidth="1"/>
    <col min="12802" max="12802" width="30.5703125" style="166" customWidth="1"/>
    <col min="12803" max="12803" width="23.85546875" style="166" bestFit="1" customWidth="1"/>
    <col min="12804" max="12804" width="21.85546875" style="166" customWidth="1"/>
    <col min="12805" max="12805" width="16.5703125" style="166" bestFit="1" customWidth="1"/>
    <col min="12806" max="12806" width="16.42578125" style="166" customWidth="1"/>
    <col min="12807" max="12807" width="22.140625" style="166" customWidth="1"/>
    <col min="12808" max="12808" width="18.7109375" style="166" customWidth="1"/>
    <col min="12809" max="12809" width="15.5703125" style="166" bestFit="1" customWidth="1"/>
    <col min="12810" max="12810" width="25.7109375" style="166" customWidth="1"/>
    <col min="12811" max="12811" width="17.7109375" style="166" bestFit="1" customWidth="1"/>
    <col min="12812" max="12812" width="17.7109375" style="166" customWidth="1"/>
    <col min="12813" max="13056" width="9.140625" style="166"/>
    <col min="13057" max="13057" width="8.5703125" style="166" customWidth="1"/>
    <col min="13058" max="13058" width="30.5703125" style="166" customWidth="1"/>
    <col min="13059" max="13059" width="23.85546875" style="166" bestFit="1" customWidth="1"/>
    <col min="13060" max="13060" width="21.85546875" style="166" customWidth="1"/>
    <col min="13061" max="13061" width="16.5703125" style="166" bestFit="1" customWidth="1"/>
    <col min="13062" max="13062" width="16.42578125" style="166" customWidth="1"/>
    <col min="13063" max="13063" width="22.140625" style="166" customWidth="1"/>
    <col min="13064" max="13064" width="18.7109375" style="166" customWidth="1"/>
    <col min="13065" max="13065" width="15.5703125" style="166" bestFit="1" customWidth="1"/>
    <col min="13066" max="13066" width="25.7109375" style="166" customWidth="1"/>
    <col min="13067" max="13067" width="17.7109375" style="166" bestFit="1" customWidth="1"/>
    <col min="13068" max="13068" width="17.7109375" style="166" customWidth="1"/>
    <col min="13069" max="13312" width="9.140625" style="166"/>
    <col min="13313" max="13313" width="8.5703125" style="166" customWidth="1"/>
    <col min="13314" max="13314" width="30.5703125" style="166" customWidth="1"/>
    <col min="13315" max="13315" width="23.85546875" style="166" bestFit="1" customWidth="1"/>
    <col min="13316" max="13316" width="21.85546875" style="166" customWidth="1"/>
    <col min="13317" max="13317" width="16.5703125" style="166" bestFit="1" customWidth="1"/>
    <col min="13318" max="13318" width="16.42578125" style="166" customWidth="1"/>
    <col min="13319" max="13319" width="22.140625" style="166" customWidth="1"/>
    <col min="13320" max="13320" width="18.7109375" style="166" customWidth="1"/>
    <col min="13321" max="13321" width="15.5703125" style="166" bestFit="1" customWidth="1"/>
    <col min="13322" max="13322" width="25.7109375" style="166" customWidth="1"/>
    <col min="13323" max="13323" width="17.7109375" style="166" bestFit="1" customWidth="1"/>
    <col min="13324" max="13324" width="17.7109375" style="166" customWidth="1"/>
    <col min="13325" max="13568" width="9.140625" style="166"/>
    <col min="13569" max="13569" width="8.5703125" style="166" customWidth="1"/>
    <col min="13570" max="13570" width="30.5703125" style="166" customWidth="1"/>
    <col min="13571" max="13571" width="23.85546875" style="166" bestFit="1" customWidth="1"/>
    <col min="13572" max="13572" width="21.85546875" style="166" customWidth="1"/>
    <col min="13573" max="13573" width="16.5703125" style="166" bestFit="1" customWidth="1"/>
    <col min="13574" max="13574" width="16.42578125" style="166" customWidth="1"/>
    <col min="13575" max="13575" width="22.140625" style="166" customWidth="1"/>
    <col min="13576" max="13576" width="18.7109375" style="166" customWidth="1"/>
    <col min="13577" max="13577" width="15.5703125" style="166" bestFit="1" customWidth="1"/>
    <col min="13578" max="13578" width="25.7109375" style="166" customWidth="1"/>
    <col min="13579" max="13579" width="17.7109375" style="166" bestFit="1" customWidth="1"/>
    <col min="13580" max="13580" width="17.7109375" style="166" customWidth="1"/>
    <col min="13581" max="13824" width="9.140625" style="166"/>
    <col min="13825" max="13825" width="8.5703125" style="166" customWidth="1"/>
    <col min="13826" max="13826" width="30.5703125" style="166" customWidth="1"/>
    <col min="13827" max="13827" width="23.85546875" style="166" bestFit="1" customWidth="1"/>
    <col min="13828" max="13828" width="21.85546875" style="166" customWidth="1"/>
    <col min="13829" max="13829" width="16.5703125" style="166" bestFit="1" customWidth="1"/>
    <col min="13830" max="13830" width="16.42578125" style="166" customWidth="1"/>
    <col min="13831" max="13831" width="22.140625" style="166" customWidth="1"/>
    <col min="13832" max="13832" width="18.7109375" style="166" customWidth="1"/>
    <col min="13833" max="13833" width="15.5703125" style="166" bestFit="1" customWidth="1"/>
    <col min="13834" max="13834" width="25.7109375" style="166" customWidth="1"/>
    <col min="13835" max="13835" width="17.7109375" style="166" bestFit="1" customWidth="1"/>
    <col min="13836" max="13836" width="17.7109375" style="166" customWidth="1"/>
    <col min="13837" max="14080" width="9.140625" style="166"/>
    <col min="14081" max="14081" width="8.5703125" style="166" customWidth="1"/>
    <col min="14082" max="14082" width="30.5703125" style="166" customWidth="1"/>
    <col min="14083" max="14083" width="23.85546875" style="166" bestFit="1" customWidth="1"/>
    <col min="14084" max="14084" width="21.85546875" style="166" customWidth="1"/>
    <col min="14085" max="14085" width="16.5703125" style="166" bestFit="1" customWidth="1"/>
    <col min="14086" max="14086" width="16.42578125" style="166" customWidth="1"/>
    <col min="14087" max="14087" width="22.140625" style="166" customWidth="1"/>
    <col min="14088" max="14088" width="18.7109375" style="166" customWidth="1"/>
    <col min="14089" max="14089" width="15.5703125" style="166" bestFit="1" customWidth="1"/>
    <col min="14090" max="14090" width="25.7109375" style="166" customWidth="1"/>
    <col min="14091" max="14091" width="17.7109375" style="166" bestFit="1" customWidth="1"/>
    <col min="14092" max="14092" width="17.7109375" style="166" customWidth="1"/>
    <col min="14093" max="14336" width="9.140625" style="166"/>
    <col min="14337" max="14337" width="8.5703125" style="166" customWidth="1"/>
    <col min="14338" max="14338" width="30.5703125" style="166" customWidth="1"/>
    <col min="14339" max="14339" width="23.85546875" style="166" bestFit="1" customWidth="1"/>
    <col min="14340" max="14340" width="21.85546875" style="166" customWidth="1"/>
    <col min="14341" max="14341" width="16.5703125" style="166" bestFit="1" customWidth="1"/>
    <col min="14342" max="14342" width="16.42578125" style="166" customWidth="1"/>
    <col min="14343" max="14343" width="22.140625" style="166" customWidth="1"/>
    <col min="14344" max="14344" width="18.7109375" style="166" customWidth="1"/>
    <col min="14345" max="14345" width="15.5703125" style="166" bestFit="1" customWidth="1"/>
    <col min="14346" max="14346" width="25.7109375" style="166" customWidth="1"/>
    <col min="14347" max="14347" width="17.7109375" style="166" bestFit="1" customWidth="1"/>
    <col min="14348" max="14348" width="17.7109375" style="166" customWidth="1"/>
    <col min="14349" max="14592" width="9.140625" style="166"/>
    <col min="14593" max="14593" width="8.5703125" style="166" customWidth="1"/>
    <col min="14594" max="14594" width="30.5703125" style="166" customWidth="1"/>
    <col min="14595" max="14595" width="23.85546875" style="166" bestFit="1" customWidth="1"/>
    <col min="14596" max="14596" width="21.85546875" style="166" customWidth="1"/>
    <col min="14597" max="14597" width="16.5703125" style="166" bestFit="1" customWidth="1"/>
    <col min="14598" max="14598" width="16.42578125" style="166" customWidth="1"/>
    <col min="14599" max="14599" width="22.140625" style="166" customWidth="1"/>
    <col min="14600" max="14600" width="18.7109375" style="166" customWidth="1"/>
    <col min="14601" max="14601" width="15.5703125" style="166" bestFit="1" customWidth="1"/>
    <col min="14602" max="14602" width="25.7109375" style="166" customWidth="1"/>
    <col min="14603" max="14603" width="17.7109375" style="166" bestFit="1" customWidth="1"/>
    <col min="14604" max="14604" width="17.7109375" style="166" customWidth="1"/>
    <col min="14605" max="14848" width="9.140625" style="166"/>
    <col min="14849" max="14849" width="8.5703125" style="166" customWidth="1"/>
    <col min="14850" max="14850" width="30.5703125" style="166" customWidth="1"/>
    <col min="14851" max="14851" width="23.85546875" style="166" bestFit="1" customWidth="1"/>
    <col min="14852" max="14852" width="21.85546875" style="166" customWidth="1"/>
    <col min="14853" max="14853" width="16.5703125" style="166" bestFit="1" customWidth="1"/>
    <col min="14854" max="14854" width="16.42578125" style="166" customWidth="1"/>
    <col min="14855" max="14855" width="22.140625" style="166" customWidth="1"/>
    <col min="14856" max="14856" width="18.7109375" style="166" customWidth="1"/>
    <col min="14857" max="14857" width="15.5703125" style="166" bestFit="1" customWidth="1"/>
    <col min="14858" max="14858" width="25.7109375" style="166" customWidth="1"/>
    <col min="14859" max="14859" width="17.7109375" style="166" bestFit="1" customWidth="1"/>
    <col min="14860" max="14860" width="17.7109375" style="166" customWidth="1"/>
    <col min="14861" max="15104" width="9.140625" style="166"/>
    <col min="15105" max="15105" width="8.5703125" style="166" customWidth="1"/>
    <col min="15106" max="15106" width="30.5703125" style="166" customWidth="1"/>
    <col min="15107" max="15107" width="23.85546875" style="166" bestFit="1" customWidth="1"/>
    <col min="15108" max="15108" width="21.85546875" style="166" customWidth="1"/>
    <col min="15109" max="15109" width="16.5703125" style="166" bestFit="1" customWidth="1"/>
    <col min="15110" max="15110" width="16.42578125" style="166" customWidth="1"/>
    <col min="15111" max="15111" width="22.140625" style="166" customWidth="1"/>
    <col min="15112" max="15112" width="18.7109375" style="166" customWidth="1"/>
    <col min="15113" max="15113" width="15.5703125" style="166" bestFit="1" customWidth="1"/>
    <col min="15114" max="15114" width="25.7109375" style="166" customWidth="1"/>
    <col min="15115" max="15115" width="17.7109375" style="166" bestFit="1" customWidth="1"/>
    <col min="15116" max="15116" width="17.7109375" style="166" customWidth="1"/>
    <col min="15117" max="15360" width="9.140625" style="166"/>
    <col min="15361" max="15361" width="8.5703125" style="166" customWidth="1"/>
    <col min="15362" max="15362" width="30.5703125" style="166" customWidth="1"/>
    <col min="15363" max="15363" width="23.85546875" style="166" bestFit="1" customWidth="1"/>
    <col min="15364" max="15364" width="21.85546875" style="166" customWidth="1"/>
    <col min="15365" max="15365" width="16.5703125" style="166" bestFit="1" customWidth="1"/>
    <col min="15366" max="15366" width="16.42578125" style="166" customWidth="1"/>
    <col min="15367" max="15367" width="22.140625" style="166" customWidth="1"/>
    <col min="15368" max="15368" width="18.7109375" style="166" customWidth="1"/>
    <col min="15369" max="15369" width="15.5703125" style="166" bestFit="1" customWidth="1"/>
    <col min="15370" max="15370" width="25.7109375" style="166" customWidth="1"/>
    <col min="15371" max="15371" width="17.7109375" style="166" bestFit="1" customWidth="1"/>
    <col min="15372" max="15372" width="17.7109375" style="166" customWidth="1"/>
    <col min="15373" max="15616" width="9.140625" style="166"/>
    <col min="15617" max="15617" width="8.5703125" style="166" customWidth="1"/>
    <col min="15618" max="15618" width="30.5703125" style="166" customWidth="1"/>
    <col min="15619" max="15619" width="23.85546875" style="166" bestFit="1" customWidth="1"/>
    <col min="15620" max="15620" width="21.85546875" style="166" customWidth="1"/>
    <col min="15621" max="15621" width="16.5703125" style="166" bestFit="1" customWidth="1"/>
    <col min="15622" max="15622" width="16.42578125" style="166" customWidth="1"/>
    <col min="15623" max="15623" width="22.140625" style="166" customWidth="1"/>
    <col min="15624" max="15624" width="18.7109375" style="166" customWidth="1"/>
    <col min="15625" max="15625" width="15.5703125" style="166" bestFit="1" customWidth="1"/>
    <col min="15626" max="15626" width="25.7109375" style="166" customWidth="1"/>
    <col min="15627" max="15627" width="17.7109375" style="166" bestFit="1" customWidth="1"/>
    <col min="15628" max="15628" width="17.7109375" style="166" customWidth="1"/>
    <col min="15629" max="15872" width="9.140625" style="166"/>
    <col min="15873" max="15873" width="8.5703125" style="166" customWidth="1"/>
    <col min="15874" max="15874" width="30.5703125" style="166" customWidth="1"/>
    <col min="15875" max="15875" width="23.85546875" style="166" bestFit="1" customWidth="1"/>
    <col min="15876" max="15876" width="21.85546875" style="166" customWidth="1"/>
    <col min="15877" max="15877" width="16.5703125" style="166" bestFit="1" customWidth="1"/>
    <col min="15878" max="15878" width="16.42578125" style="166" customWidth="1"/>
    <col min="15879" max="15879" width="22.140625" style="166" customWidth="1"/>
    <col min="15880" max="15880" width="18.7109375" style="166" customWidth="1"/>
    <col min="15881" max="15881" width="15.5703125" style="166" bestFit="1" customWidth="1"/>
    <col min="15882" max="15882" width="25.7109375" style="166" customWidth="1"/>
    <col min="15883" max="15883" width="17.7109375" style="166" bestFit="1" customWidth="1"/>
    <col min="15884" max="15884" width="17.7109375" style="166" customWidth="1"/>
    <col min="15885" max="16128" width="9.140625" style="166"/>
    <col min="16129" max="16129" width="8.5703125" style="166" customWidth="1"/>
    <col min="16130" max="16130" width="30.5703125" style="166" customWidth="1"/>
    <col min="16131" max="16131" width="23.85546875" style="166" bestFit="1" customWidth="1"/>
    <col min="16132" max="16132" width="21.85546875" style="166" customWidth="1"/>
    <col min="16133" max="16133" width="16.5703125" style="166" bestFit="1" customWidth="1"/>
    <col min="16134" max="16134" width="16.42578125" style="166" customWidth="1"/>
    <col min="16135" max="16135" width="22.140625" style="166" customWidth="1"/>
    <col min="16136" max="16136" width="18.7109375" style="166" customWidth="1"/>
    <col min="16137" max="16137" width="15.5703125" style="166" bestFit="1" customWidth="1"/>
    <col min="16138" max="16138" width="25.7109375" style="166" customWidth="1"/>
    <col min="16139" max="16139" width="17.7109375" style="166" bestFit="1" customWidth="1"/>
    <col min="16140" max="16140" width="17.7109375" style="166" customWidth="1"/>
    <col min="16141" max="16384" width="9.140625" style="166"/>
  </cols>
  <sheetData>
    <row r="1" spans="1:14" ht="7.5" customHeight="1" x14ac:dyDescent="0.25"/>
    <row r="2" spans="1:14" ht="9" customHeight="1" x14ac:dyDescent="0.25"/>
    <row r="3" spans="1:14" ht="6" customHeight="1" x14ac:dyDescent="0.3"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</row>
    <row r="4" spans="1:14" ht="30.75" customHeight="1" x14ac:dyDescent="0.25">
      <c r="A4" s="346" t="s">
        <v>120</v>
      </c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</row>
    <row r="5" spans="1:14" ht="8.25" customHeight="1" x14ac:dyDescent="0.25">
      <c r="A5" s="168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</row>
    <row r="6" spans="1:14" ht="7.5" customHeight="1" x14ac:dyDescent="0.3"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</row>
    <row r="7" spans="1:14" ht="6" customHeight="1" thickBot="1" x14ac:dyDescent="0.3">
      <c r="A7" s="170"/>
      <c r="B7" s="170"/>
      <c r="C7" s="170"/>
      <c r="J7" s="170"/>
      <c r="K7" s="170"/>
      <c r="L7" s="170"/>
    </row>
    <row r="8" spans="1:14" ht="36.75" customHeight="1" x14ac:dyDescent="0.25">
      <c r="A8" s="171" t="s">
        <v>121</v>
      </c>
      <c r="B8" s="172" t="s">
        <v>122</v>
      </c>
      <c r="C8" s="172" t="s">
        <v>123</v>
      </c>
      <c r="D8" s="173" t="s">
        <v>124</v>
      </c>
      <c r="E8" s="174"/>
      <c r="F8" s="174"/>
      <c r="G8" s="174"/>
      <c r="H8" s="174"/>
      <c r="I8" s="174"/>
      <c r="J8" s="174"/>
      <c r="K8" s="174"/>
      <c r="L8" s="175"/>
    </row>
    <row r="9" spans="1:14" ht="36.75" customHeight="1" x14ac:dyDescent="0.25">
      <c r="A9" s="176" t="s">
        <v>125</v>
      </c>
      <c r="B9" s="177" t="s">
        <v>126</v>
      </c>
      <c r="C9" s="178" t="s">
        <v>127</v>
      </c>
      <c r="D9" s="179" t="s">
        <v>128</v>
      </c>
      <c r="E9" s="180"/>
      <c r="F9" s="181" t="s">
        <v>129</v>
      </c>
      <c r="G9" s="179" t="s">
        <v>130</v>
      </c>
      <c r="H9" s="180"/>
      <c r="I9" s="181" t="s">
        <v>129</v>
      </c>
      <c r="J9" s="179" t="s">
        <v>131</v>
      </c>
      <c r="K9" s="180"/>
      <c r="L9" s="182" t="s">
        <v>129</v>
      </c>
    </row>
    <row r="10" spans="1:14" ht="36.75" customHeight="1" thickBot="1" x14ac:dyDescent="0.3">
      <c r="A10" s="176"/>
      <c r="B10" s="183"/>
      <c r="C10" s="184" t="s">
        <v>132</v>
      </c>
      <c r="D10" s="177" t="s">
        <v>133</v>
      </c>
      <c r="E10" s="177" t="s">
        <v>134</v>
      </c>
      <c r="F10" s="177" t="s">
        <v>135</v>
      </c>
      <c r="G10" s="177" t="s">
        <v>133</v>
      </c>
      <c r="H10" s="177" t="s">
        <v>134</v>
      </c>
      <c r="I10" s="177" t="s">
        <v>135</v>
      </c>
      <c r="J10" s="181" t="s">
        <v>133</v>
      </c>
      <c r="K10" s="185" t="s">
        <v>134</v>
      </c>
      <c r="L10" s="186" t="s">
        <v>135</v>
      </c>
      <c r="N10" s="187"/>
    </row>
    <row r="11" spans="1:14" ht="53.25" customHeight="1" x14ac:dyDescent="0.35">
      <c r="A11" s="188">
        <v>111</v>
      </c>
      <c r="B11" s="189" t="s">
        <v>136</v>
      </c>
      <c r="C11" s="190">
        <v>6094988</v>
      </c>
      <c r="D11" s="191">
        <v>1986214</v>
      </c>
      <c r="E11" s="192">
        <v>53.608421607210282</v>
      </c>
      <c r="F11" s="192">
        <v>32.587660549946939</v>
      </c>
      <c r="G11" s="193">
        <v>1649176</v>
      </c>
      <c r="H11" s="192">
        <v>68.673775663511918</v>
      </c>
      <c r="I11" s="192">
        <v>27.057903969622252</v>
      </c>
      <c r="J11" s="194">
        <v>3635390</v>
      </c>
      <c r="K11" s="195">
        <v>59.533071699769344</v>
      </c>
      <c r="L11" s="196">
        <v>59.645564519569191</v>
      </c>
    </row>
    <row r="12" spans="1:14" ht="53.25" customHeight="1" x14ac:dyDescent="0.35">
      <c r="A12" s="197">
        <v>201</v>
      </c>
      <c r="B12" s="198" t="s">
        <v>137</v>
      </c>
      <c r="C12" s="199">
        <v>667333</v>
      </c>
      <c r="D12" s="200">
        <v>237150</v>
      </c>
      <c r="E12" s="201">
        <v>6.4007388852107168</v>
      </c>
      <c r="F12" s="201">
        <v>35.536980787702689</v>
      </c>
      <c r="G12" s="202">
        <v>125774</v>
      </c>
      <c r="H12" s="201">
        <v>5.2373885263322704</v>
      </c>
      <c r="I12" s="201">
        <v>18.847262161469612</v>
      </c>
      <c r="J12" s="203">
        <v>362924</v>
      </c>
      <c r="K12" s="204">
        <v>5.9432359426545958</v>
      </c>
      <c r="L12" s="205">
        <v>54.384242949172304</v>
      </c>
    </row>
    <row r="13" spans="1:14" ht="53.25" customHeight="1" x14ac:dyDescent="0.35">
      <c r="A13" s="188">
        <v>205</v>
      </c>
      <c r="B13" s="189" t="s">
        <v>138</v>
      </c>
      <c r="C13" s="206">
        <v>1184476</v>
      </c>
      <c r="D13" s="207">
        <v>507401</v>
      </c>
      <c r="E13" s="208">
        <v>13.694882188888059</v>
      </c>
      <c r="F13" s="208">
        <v>42.837592319304065</v>
      </c>
      <c r="G13" s="209">
        <v>196717</v>
      </c>
      <c r="H13" s="208">
        <v>8.1915448243238291</v>
      </c>
      <c r="I13" s="208">
        <v>16.607934647894933</v>
      </c>
      <c r="J13" s="210">
        <v>704118</v>
      </c>
      <c r="K13" s="211">
        <v>11.53062185325321</v>
      </c>
      <c r="L13" s="212">
        <v>59.445526967199001</v>
      </c>
    </row>
    <row r="14" spans="1:14" ht="53.25" customHeight="1" x14ac:dyDescent="0.35">
      <c r="A14" s="197">
        <v>207</v>
      </c>
      <c r="B14" s="198" t="s">
        <v>139</v>
      </c>
      <c r="C14" s="199">
        <v>702696</v>
      </c>
      <c r="D14" s="200">
        <v>286845</v>
      </c>
      <c r="E14" s="201">
        <v>7.742019588987004</v>
      </c>
      <c r="F14" s="201">
        <v>40.820639366098568</v>
      </c>
      <c r="G14" s="202">
        <v>117305</v>
      </c>
      <c r="H14" s="201">
        <v>4.8847286488575303</v>
      </c>
      <c r="I14" s="201">
        <v>16.693563077063196</v>
      </c>
      <c r="J14" s="203">
        <v>404150</v>
      </c>
      <c r="K14" s="204">
        <v>6.6183520688184156</v>
      </c>
      <c r="L14" s="205">
        <v>57.514202443161764</v>
      </c>
    </row>
    <row r="15" spans="1:14" ht="53.25" customHeight="1" x14ac:dyDescent="0.35">
      <c r="A15" s="188">
        <v>209</v>
      </c>
      <c r="B15" s="189" t="s">
        <v>140</v>
      </c>
      <c r="C15" s="206">
        <v>137493</v>
      </c>
      <c r="D15" s="207">
        <v>51240</v>
      </c>
      <c r="E15" s="208">
        <v>1.3829806471777235</v>
      </c>
      <c r="F15" s="208">
        <v>37.267351792454889</v>
      </c>
      <c r="G15" s="209">
        <v>29073</v>
      </c>
      <c r="H15" s="208">
        <v>1.2106365117278459</v>
      </c>
      <c r="I15" s="208">
        <v>21.145076476620627</v>
      </c>
      <c r="J15" s="210">
        <v>80313</v>
      </c>
      <c r="K15" s="211">
        <v>1.315204032421164</v>
      </c>
      <c r="L15" s="212">
        <v>58.412428269075512</v>
      </c>
    </row>
    <row r="16" spans="1:14" ht="53.25" customHeight="1" x14ac:dyDescent="0.35">
      <c r="A16" s="197">
        <v>211</v>
      </c>
      <c r="B16" s="198" t="s">
        <v>141</v>
      </c>
      <c r="C16" s="199">
        <v>1201712</v>
      </c>
      <c r="D16" s="200">
        <v>445219</v>
      </c>
      <c r="E16" s="201">
        <v>12.016574175562429</v>
      </c>
      <c r="F16" s="201">
        <v>37.048727149267044</v>
      </c>
      <c r="G16" s="202">
        <v>219500</v>
      </c>
      <c r="H16" s="201">
        <v>9.1402577760899177</v>
      </c>
      <c r="I16" s="201">
        <v>18.265607732967634</v>
      </c>
      <c r="J16" s="203">
        <v>664719</v>
      </c>
      <c r="K16" s="204">
        <v>10.885424641427461</v>
      </c>
      <c r="L16" s="205">
        <v>55.314334882234682</v>
      </c>
    </row>
    <row r="17" spans="1:12" ht="53.25" customHeight="1" thickBot="1" x14ac:dyDescent="0.4">
      <c r="A17" s="188">
        <v>213</v>
      </c>
      <c r="B17" s="189" t="s">
        <v>142</v>
      </c>
      <c r="C17" s="206">
        <v>417884</v>
      </c>
      <c r="D17" s="207">
        <v>190972</v>
      </c>
      <c r="E17" s="208">
        <v>5.1543829069637823</v>
      </c>
      <c r="F17" s="208">
        <v>45.699763570751692</v>
      </c>
      <c r="G17" s="209">
        <v>63919</v>
      </c>
      <c r="H17" s="208">
        <v>2.6616680491566811</v>
      </c>
      <c r="I17" s="208">
        <v>15.295871581587235</v>
      </c>
      <c r="J17" s="210">
        <v>254891</v>
      </c>
      <c r="K17" s="211">
        <v>4.1740897616558081</v>
      </c>
      <c r="L17" s="212">
        <v>60.99563515233892</v>
      </c>
    </row>
    <row r="18" spans="1:12" ht="53.25" hidden="1" customHeight="1" thickBot="1" x14ac:dyDescent="0.4">
      <c r="A18" s="197">
        <v>217</v>
      </c>
      <c r="B18" s="198" t="s">
        <v>143</v>
      </c>
      <c r="C18" s="199">
        <v>0</v>
      </c>
      <c r="D18" s="200">
        <v>0</v>
      </c>
      <c r="E18" s="201">
        <v>0</v>
      </c>
      <c r="F18" s="201">
        <v>0</v>
      </c>
      <c r="G18" s="202">
        <v>0</v>
      </c>
      <c r="H18" s="201">
        <v>0</v>
      </c>
      <c r="I18" s="201">
        <v>0</v>
      </c>
      <c r="J18" s="203">
        <v>0</v>
      </c>
      <c r="K18" s="204">
        <v>0</v>
      </c>
      <c r="L18" s="205">
        <v>0</v>
      </c>
    </row>
    <row r="19" spans="1:12" s="222" customFormat="1" ht="53.25" hidden="1" customHeight="1" thickBot="1" x14ac:dyDescent="0.4">
      <c r="A19" s="213">
        <v>228</v>
      </c>
      <c r="B19" s="214" t="s">
        <v>144</v>
      </c>
      <c r="C19" s="215">
        <v>0</v>
      </c>
      <c r="D19" s="216">
        <v>0</v>
      </c>
      <c r="E19" s="217">
        <v>0</v>
      </c>
      <c r="F19" s="217">
        <v>0</v>
      </c>
      <c r="G19" s="218">
        <v>0</v>
      </c>
      <c r="H19" s="217">
        <v>0</v>
      </c>
      <c r="I19" s="217">
        <v>0</v>
      </c>
      <c r="J19" s="219">
        <v>0</v>
      </c>
      <c r="K19" s="220">
        <v>0</v>
      </c>
      <c r="L19" s="221">
        <v>0</v>
      </c>
    </row>
    <row r="20" spans="1:12" ht="51" customHeight="1" x14ac:dyDescent="0.35">
      <c r="A20" s="223" t="s">
        <v>145</v>
      </c>
      <c r="B20" s="224"/>
      <c r="C20" s="225">
        <v>4311594</v>
      </c>
      <c r="D20" s="225">
        <v>1718827</v>
      </c>
      <c r="E20" s="226">
        <v>46.391578392789718</v>
      </c>
      <c r="F20" s="226">
        <v>39.865233136515172</v>
      </c>
      <c r="G20" s="227">
        <v>752288</v>
      </c>
      <c r="H20" s="226">
        <v>31.326224336488075</v>
      </c>
      <c r="I20" s="226">
        <v>17.448025022764202</v>
      </c>
      <c r="J20" s="228">
        <v>2471115</v>
      </c>
      <c r="K20" s="229">
        <v>40.466928300230656</v>
      </c>
      <c r="L20" s="230">
        <v>57.313258159279378</v>
      </c>
    </row>
    <row r="21" spans="1:12" ht="51" customHeight="1" thickBot="1" x14ac:dyDescent="0.4">
      <c r="A21" s="231" t="s">
        <v>146</v>
      </c>
      <c r="B21" s="232"/>
      <c r="C21" s="233">
        <v>10406582</v>
      </c>
      <c r="D21" s="233">
        <v>3705041</v>
      </c>
      <c r="E21" s="234">
        <v>100</v>
      </c>
      <c r="F21" s="234">
        <v>35.602861727318349</v>
      </c>
      <c r="G21" s="235">
        <v>2401464</v>
      </c>
      <c r="H21" s="234">
        <v>100</v>
      </c>
      <c r="I21" s="234">
        <v>23.076395304433291</v>
      </c>
      <c r="J21" s="236">
        <v>6106505</v>
      </c>
      <c r="K21" s="237">
        <v>100</v>
      </c>
      <c r="L21" s="238">
        <v>58.679257031751632</v>
      </c>
    </row>
    <row r="22" spans="1:12" ht="10.5" customHeight="1" x14ac:dyDescent="0.25">
      <c r="A22" s="239"/>
      <c r="B22" s="240"/>
      <c r="C22" s="241"/>
      <c r="D22" s="241"/>
      <c r="E22" s="241"/>
      <c r="F22" s="241"/>
      <c r="G22" s="241"/>
      <c r="H22" s="241"/>
      <c r="I22" s="241"/>
      <c r="J22" s="241"/>
      <c r="K22" s="241"/>
      <c r="L22" s="242"/>
    </row>
    <row r="23" spans="1:12" ht="24.75" customHeight="1" x14ac:dyDescent="0.35">
      <c r="A23" s="243"/>
      <c r="B23" s="244"/>
      <c r="C23" s="244"/>
      <c r="D23" s="187"/>
      <c r="E23" s="187"/>
      <c r="F23" s="187"/>
      <c r="G23" s="245"/>
      <c r="H23" s="187"/>
      <c r="I23" s="244" t="s">
        <v>147</v>
      </c>
      <c r="J23" s="246"/>
      <c r="K23" s="348">
        <v>41298</v>
      </c>
      <c r="L23" s="348"/>
    </row>
    <row r="24" spans="1:12" x14ac:dyDescent="0.25">
      <c r="A24" s="244"/>
      <c r="B24" s="244"/>
      <c r="C24" s="244"/>
      <c r="D24" s="187"/>
      <c r="E24" s="187"/>
      <c r="F24" s="187"/>
      <c r="G24" s="187"/>
      <c r="H24" s="187"/>
    </row>
    <row r="28" spans="1:12" ht="24.75" customHeight="1" x14ac:dyDescent="0.25"/>
    <row r="29" spans="1:12" ht="24.75" customHeight="1" x14ac:dyDescent="0.25"/>
  </sheetData>
  <mergeCells count="2">
    <mergeCell ref="A4:L4"/>
    <mergeCell ref="K23:L23"/>
  </mergeCells>
  <printOptions horizontalCentered="1" verticalCentered="1"/>
  <pageMargins left="0.59055118110236227" right="0.59055118110236227" top="0.78740157480314965" bottom="0.78740157480314965" header="0.51181102362204722" footer="0"/>
  <pageSetup paperSize="9" scale="57" orientation="landscape" horizontalDpi="300" verticalDpi="300" r:id="rId1"/>
  <headerFooter alignWithMargins="0">
    <oddHeader xml:space="preserve">&amp;C&amp;"Times New Roman CE,Obyčejné"&amp;14Všeobecná zdravotní pojišťovna  ČR - Ústředí 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95D06-3EB5-4B57-A556-10400FCCF154}">
  <dimension ref="B5:N6"/>
  <sheetViews>
    <sheetView workbookViewId="0">
      <selection activeCell="F23" sqref="F23"/>
    </sheetView>
  </sheetViews>
  <sheetFormatPr defaultRowHeight="12.75" x14ac:dyDescent="0.2"/>
  <sheetData>
    <row r="5" spans="2:14" ht="14.25" x14ac:dyDescent="0.2">
      <c r="B5" s="342" t="s">
        <v>188</v>
      </c>
      <c r="C5" s="342"/>
      <c r="D5" s="342"/>
      <c r="E5" s="342"/>
      <c r="F5" s="342"/>
      <c r="G5" s="342"/>
      <c r="H5" s="343"/>
      <c r="I5" s="343"/>
      <c r="J5" s="343"/>
      <c r="K5" s="343"/>
      <c r="L5" s="343"/>
      <c r="M5" s="344"/>
      <c r="N5" s="341"/>
    </row>
    <row r="6" spans="2:14" ht="14.25" x14ac:dyDescent="0.2">
      <c r="B6" s="345" t="s">
        <v>148</v>
      </c>
      <c r="C6" s="345"/>
      <c r="D6" s="345"/>
      <c r="E6" s="345"/>
      <c r="F6" s="345"/>
      <c r="G6" s="345"/>
      <c r="H6" s="343"/>
      <c r="I6" s="343"/>
      <c r="J6" s="343"/>
      <c r="K6" s="343"/>
      <c r="L6" s="343"/>
      <c r="M6" s="344"/>
      <c r="N6" s="341"/>
    </row>
  </sheetData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E824A-17C9-4885-9B72-7C8CC2C15C24}">
  <dimension ref="A1:N36"/>
  <sheetViews>
    <sheetView workbookViewId="0">
      <pane xSplit="1" ySplit="7" topLeftCell="B23" activePane="bottomRight" state="frozen"/>
      <selection pane="topRight" activeCell="B1" sqref="B1"/>
      <selection pane="bottomLeft" activeCell="A8" sqref="A8"/>
      <selection pane="bottomRight" activeCell="B39" sqref="B39:C39"/>
    </sheetView>
  </sheetViews>
  <sheetFormatPr defaultColWidth="9.140625" defaultRowHeight="12.75" x14ac:dyDescent="0.2"/>
  <cols>
    <col min="1" max="1" width="9.140625" style="3"/>
    <col min="2" max="3" width="12.7109375" style="3" customWidth="1"/>
    <col min="4" max="4" width="9.28515625" style="3" hidden="1" customWidth="1"/>
    <col min="5" max="8" width="12.7109375" style="3" customWidth="1"/>
    <col min="9" max="9" width="9.28515625" style="3" hidden="1" customWidth="1"/>
    <col min="10" max="10" width="12.7109375" style="3" customWidth="1"/>
    <col min="11" max="11" width="9.28515625" style="3" hidden="1" customWidth="1"/>
    <col min="12" max="12" width="12.7109375" style="3" customWidth="1"/>
    <col min="13" max="13" width="9.140625" style="3"/>
    <col min="14" max="14" width="13.7109375" style="3" customWidth="1"/>
    <col min="15" max="16384" width="9.140625" style="3"/>
  </cols>
  <sheetData>
    <row r="1" spans="1:12" ht="20.2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3.25" x14ac:dyDescent="0.35">
      <c r="A2" s="4" t="s">
        <v>1</v>
      </c>
      <c r="B2" s="5"/>
      <c r="C2" s="6" t="s">
        <v>2</v>
      </c>
      <c r="D2" s="7"/>
      <c r="E2" s="2"/>
      <c r="F2" s="2"/>
      <c r="G2" s="2"/>
      <c r="H2" s="2"/>
      <c r="I2" s="2"/>
      <c r="J2" s="2"/>
      <c r="K2" s="2"/>
      <c r="L2" s="2"/>
    </row>
    <row r="3" spans="1:12" x14ac:dyDescent="0.2">
      <c r="A3" s="2"/>
      <c r="B3" s="2"/>
      <c r="C3" s="8"/>
      <c r="D3" s="2"/>
      <c r="E3" s="9"/>
      <c r="F3" s="2"/>
      <c r="G3" s="2"/>
      <c r="H3" s="2"/>
      <c r="I3" s="2"/>
      <c r="J3" s="2"/>
      <c r="K3" s="2"/>
      <c r="L3" s="2"/>
    </row>
    <row r="4" spans="1:12" ht="18.75" thickBot="1" x14ac:dyDescent="0.3">
      <c r="A4" s="10" t="s">
        <v>3</v>
      </c>
      <c r="B4" s="2"/>
      <c r="C4" s="11"/>
      <c r="D4" s="12"/>
      <c r="E4" s="12" t="str">
        <f>$C$2</f>
        <v>leden 2014</v>
      </c>
      <c r="F4" s="13"/>
      <c r="G4" s="14"/>
      <c r="H4" s="2"/>
      <c r="I4" s="2"/>
      <c r="J4" s="2"/>
      <c r="K4" s="2"/>
      <c r="L4" s="9"/>
    </row>
    <row r="5" spans="1:12" ht="13.5" thickTop="1" x14ac:dyDescent="0.2">
      <c r="A5" s="15" t="s">
        <v>4</v>
      </c>
      <c r="B5" s="16"/>
      <c r="C5" s="17"/>
      <c r="D5" s="17"/>
      <c r="E5" s="17"/>
      <c r="F5" s="18" t="s">
        <v>5</v>
      </c>
      <c r="G5" s="17"/>
      <c r="H5" s="17"/>
      <c r="I5" s="17"/>
      <c r="J5" s="17"/>
      <c r="K5" s="17"/>
      <c r="L5" s="19"/>
    </row>
    <row r="6" spans="1:12" x14ac:dyDescent="0.2">
      <c r="A6" s="20" t="s">
        <v>6</v>
      </c>
      <c r="B6" s="21">
        <v>111</v>
      </c>
      <c r="C6" s="22">
        <v>201</v>
      </c>
      <c r="D6" s="22">
        <v>203</v>
      </c>
      <c r="E6" s="22">
        <v>205</v>
      </c>
      <c r="F6" s="22">
        <v>207</v>
      </c>
      <c r="G6" s="22">
        <v>209</v>
      </c>
      <c r="H6" s="22">
        <v>211</v>
      </c>
      <c r="I6" s="22">
        <v>212</v>
      </c>
      <c r="J6" s="22">
        <v>213</v>
      </c>
      <c r="K6" s="22">
        <v>214</v>
      </c>
      <c r="L6" s="23" t="s">
        <v>7</v>
      </c>
    </row>
    <row r="7" spans="1:12" ht="13.5" thickBot="1" x14ac:dyDescent="0.25">
      <c r="A7" s="24"/>
      <c r="B7" s="25" t="s">
        <v>8</v>
      </c>
      <c r="C7" s="26" t="s">
        <v>9</v>
      </c>
      <c r="D7" s="26" t="s">
        <v>10</v>
      </c>
      <c r="E7" s="26" t="s">
        <v>11</v>
      </c>
      <c r="F7" s="26" t="s">
        <v>12</v>
      </c>
      <c r="G7" s="26" t="s">
        <v>13</v>
      </c>
      <c r="H7" s="26" t="s">
        <v>14</v>
      </c>
      <c r="I7" s="26" t="s">
        <v>15</v>
      </c>
      <c r="J7" s="26" t="s">
        <v>16</v>
      </c>
      <c r="K7" s="26" t="s">
        <v>17</v>
      </c>
      <c r="L7" s="27"/>
    </row>
    <row r="8" spans="1:12" ht="13.5" thickTop="1" x14ac:dyDescent="0.2">
      <c r="A8" s="28" t="s">
        <v>18</v>
      </c>
      <c r="B8" s="29">
        <f>[1]Do_60!$C$85+[1]Nad_60!$C$85</f>
        <v>808507</v>
      </c>
      <c r="C8" s="30">
        <v>115795</v>
      </c>
      <c r="D8" s="31"/>
      <c r="E8" s="31">
        <v>233796</v>
      </c>
      <c r="F8" s="31">
        <v>154520</v>
      </c>
      <c r="G8" s="31">
        <v>24669</v>
      </c>
      <c r="H8" s="31">
        <v>206213</v>
      </c>
      <c r="I8" s="31"/>
      <c r="J8" s="31">
        <v>81874</v>
      </c>
      <c r="K8" s="31"/>
      <c r="L8" s="32">
        <f>SUM($B$8:$K$8)</f>
        <v>1625374</v>
      </c>
    </row>
    <row r="9" spans="1:12" x14ac:dyDescent="0.2">
      <c r="A9" s="33" t="s">
        <v>19</v>
      </c>
      <c r="B9" s="34">
        <f>[1]Do_60!$D$85+[1]Nad_60!$D$85</f>
        <v>303447</v>
      </c>
      <c r="C9" s="35">
        <v>39443</v>
      </c>
      <c r="D9" s="36"/>
      <c r="E9" s="36">
        <v>102887</v>
      </c>
      <c r="F9" s="36">
        <v>59423</v>
      </c>
      <c r="G9" s="36">
        <v>10041</v>
      </c>
      <c r="H9" s="36">
        <v>97667</v>
      </c>
      <c r="I9" s="36"/>
      <c r="J9" s="36">
        <v>31295</v>
      </c>
      <c r="K9" s="36"/>
      <c r="L9" s="37">
        <f>SUM($B$9:$K$9)</f>
        <v>644203</v>
      </c>
    </row>
    <row r="10" spans="1:12" x14ac:dyDescent="0.2">
      <c r="A10" s="33" t="s">
        <v>20</v>
      </c>
      <c r="B10" s="34">
        <f>[1]Do_60!$E$85+[1]Nad_60!$E$85</f>
        <v>1860380</v>
      </c>
      <c r="C10" s="35">
        <v>158360</v>
      </c>
      <c r="D10" s="36"/>
      <c r="E10" s="36">
        <v>247686</v>
      </c>
      <c r="F10" s="36">
        <v>140319</v>
      </c>
      <c r="G10" s="36">
        <v>35415</v>
      </c>
      <c r="H10" s="36">
        <v>270377</v>
      </c>
      <c r="I10" s="36"/>
      <c r="J10" s="36">
        <v>87341</v>
      </c>
      <c r="K10" s="36"/>
      <c r="L10" s="38">
        <f>SUM($B$10:$K$10)</f>
        <v>2799878</v>
      </c>
    </row>
    <row r="11" spans="1:12" x14ac:dyDescent="0.2">
      <c r="A11" s="33" t="s">
        <v>21</v>
      </c>
      <c r="B11" s="34">
        <f>[1]Do_60!$F$85+[1]Nad_60!$F$85</f>
        <v>153317</v>
      </c>
      <c r="C11" s="35">
        <v>20293</v>
      </c>
      <c r="D11" s="36"/>
      <c r="E11" s="36">
        <v>42706</v>
      </c>
      <c r="F11" s="36">
        <v>31727</v>
      </c>
      <c r="G11" s="36">
        <v>5287</v>
      </c>
      <c r="H11" s="36">
        <v>41736</v>
      </c>
      <c r="I11" s="36"/>
      <c r="J11" s="36">
        <v>16594</v>
      </c>
      <c r="K11" s="36"/>
      <c r="L11" s="38">
        <f>SUM($B$11:$K$11)</f>
        <v>311660</v>
      </c>
    </row>
    <row r="12" spans="1:12" x14ac:dyDescent="0.2">
      <c r="A12" s="33" t="s">
        <v>22</v>
      </c>
      <c r="B12" s="34">
        <f>[1]Do_60!$G$85+[1]Nad_60!$G$85</f>
        <v>341677</v>
      </c>
      <c r="C12" s="35">
        <v>39212</v>
      </c>
      <c r="D12" s="36"/>
      <c r="E12" s="36">
        <v>76560</v>
      </c>
      <c r="F12" s="36">
        <v>31914</v>
      </c>
      <c r="G12" s="36">
        <v>4519</v>
      </c>
      <c r="H12" s="36">
        <v>56845</v>
      </c>
      <c r="I12" s="36"/>
      <c r="J12" s="36">
        <v>37710</v>
      </c>
      <c r="K12" s="36"/>
      <c r="L12" s="38">
        <f>SUM($B$12:$K$12)</f>
        <v>588437</v>
      </c>
    </row>
    <row r="13" spans="1:12" x14ac:dyDescent="0.2">
      <c r="A13" s="33" t="s">
        <v>23</v>
      </c>
      <c r="B13" s="34">
        <f>[1]Do_60!$H$85+[1]Nad_60!$H$85</f>
        <v>844</v>
      </c>
      <c r="C13" s="35">
        <v>152</v>
      </c>
      <c r="D13" s="36"/>
      <c r="E13" s="36">
        <v>164</v>
      </c>
      <c r="F13" s="36">
        <v>112</v>
      </c>
      <c r="G13" s="36">
        <v>5</v>
      </c>
      <c r="H13" s="36">
        <v>65</v>
      </c>
      <c r="I13" s="36"/>
      <c r="J13" s="36">
        <v>106</v>
      </c>
      <c r="K13" s="36"/>
      <c r="L13" s="38">
        <f>SUM($B$13:$K$13)</f>
        <v>1448</v>
      </c>
    </row>
    <row r="14" spans="1:12" x14ac:dyDescent="0.2">
      <c r="A14" s="33" t="s">
        <v>24</v>
      </c>
      <c r="B14" s="34">
        <f>[1]Do_60!$I$85+[1]Nad_60!$I$85</f>
        <v>18041</v>
      </c>
      <c r="C14" s="35">
        <v>1759</v>
      </c>
      <c r="D14" s="36"/>
      <c r="E14" s="36">
        <v>5266</v>
      </c>
      <c r="F14" s="36">
        <v>1609</v>
      </c>
      <c r="G14" s="36">
        <v>280</v>
      </c>
      <c r="H14" s="36">
        <v>4076</v>
      </c>
      <c r="I14" s="36"/>
      <c r="J14" s="36">
        <v>2096</v>
      </c>
      <c r="K14" s="36"/>
      <c r="L14" s="38">
        <f>SUM($B$14:$K$14)</f>
        <v>33127</v>
      </c>
    </row>
    <row r="15" spans="1:12" x14ac:dyDescent="0.2">
      <c r="A15" s="33" t="s">
        <v>25</v>
      </c>
      <c r="B15" s="34">
        <f>[1]Do_60!$J$85+[1]Nad_60!$J$85</f>
        <v>12</v>
      </c>
      <c r="C15" s="35">
        <v>3</v>
      </c>
      <c r="D15" s="36"/>
      <c r="E15" s="36">
        <v>2</v>
      </c>
      <c r="F15" s="36">
        <v>1</v>
      </c>
      <c r="G15" s="36">
        <v>0</v>
      </c>
      <c r="H15" s="36">
        <v>3</v>
      </c>
      <c r="I15" s="36"/>
      <c r="J15" s="36">
        <v>0</v>
      </c>
      <c r="K15" s="36"/>
      <c r="L15" s="38">
        <f>SUM($B$15:$K$15)</f>
        <v>21</v>
      </c>
    </row>
    <row r="16" spans="1:12" x14ac:dyDescent="0.2">
      <c r="A16" s="33" t="s">
        <v>26</v>
      </c>
      <c r="B16" s="34">
        <f>[1]Do_60!$K$85+[1]Nad_60!$K$85</f>
        <v>10363</v>
      </c>
      <c r="C16" s="35">
        <v>1009</v>
      </c>
      <c r="D16" s="36"/>
      <c r="E16" s="36">
        <v>1610</v>
      </c>
      <c r="F16" s="36">
        <v>389</v>
      </c>
      <c r="G16" s="36">
        <v>112</v>
      </c>
      <c r="H16" s="36">
        <v>905</v>
      </c>
      <c r="I16" s="36"/>
      <c r="J16" s="36">
        <v>855</v>
      </c>
      <c r="K16" s="36"/>
      <c r="L16" s="38">
        <f>SUM($B$16:$K$16)</f>
        <v>15243</v>
      </c>
    </row>
    <row r="17" spans="1:14" x14ac:dyDescent="0.2">
      <c r="A17" s="33" t="s">
        <v>27</v>
      </c>
      <c r="B17" s="34">
        <f>[1]Do_60!$L$85+[1]Nad_60!$L$85</f>
        <v>17133</v>
      </c>
      <c r="C17" s="35">
        <v>908</v>
      </c>
      <c r="D17" s="36"/>
      <c r="E17" s="36">
        <v>3015</v>
      </c>
      <c r="F17" s="36">
        <v>2724</v>
      </c>
      <c r="G17" s="36">
        <v>345</v>
      </c>
      <c r="H17" s="36">
        <v>3235</v>
      </c>
      <c r="I17" s="36"/>
      <c r="J17" s="36">
        <v>943</v>
      </c>
      <c r="K17" s="36"/>
      <c r="L17" s="38">
        <f>SUM($B$17:$K$17)</f>
        <v>28303</v>
      </c>
    </row>
    <row r="18" spans="1:14" x14ac:dyDescent="0.2">
      <c r="A18" s="33" t="s">
        <v>28</v>
      </c>
      <c r="B18" s="34">
        <f>[1]Do_60!$M$85+[1]Nad_60!$M$85</f>
        <v>5128</v>
      </c>
      <c r="C18" s="35">
        <v>30</v>
      </c>
      <c r="D18" s="36"/>
      <c r="E18" s="36">
        <v>292</v>
      </c>
      <c r="F18" s="36">
        <v>145</v>
      </c>
      <c r="G18" s="36">
        <v>1</v>
      </c>
      <c r="H18" s="36">
        <v>33</v>
      </c>
      <c r="I18" s="36"/>
      <c r="J18" s="36">
        <v>154</v>
      </c>
      <c r="K18" s="36"/>
      <c r="L18" s="38">
        <f>SUM($B$18:$K$18)</f>
        <v>5783</v>
      </c>
    </row>
    <row r="19" spans="1:14" x14ac:dyDescent="0.2">
      <c r="A19" s="33" t="s">
        <v>29</v>
      </c>
      <c r="B19" s="34">
        <f>[1]Do_60!$N$85+[1]Nad_60!$N$85</f>
        <v>3655</v>
      </c>
      <c r="C19" s="35">
        <v>585</v>
      </c>
      <c r="D19" s="36"/>
      <c r="E19" s="36">
        <v>1403</v>
      </c>
      <c r="F19" s="36">
        <v>387</v>
      </c>
      <c r="G19" s="36">
        <v>0</v>
      </c>
      <c r="H19" s="36">
        <v>1111</v>
      </c>
      <c r="I19" s="36"/>
      <c r="J19" s="36">
        <v>609</v>
      </c>
      <c r="K19" s="36"/>
      <c r="L19" s="38">
        <f>SUM($B$19:$K$19)</f>
        <v>7750</v>
      </c>
    </row>
    <row r="20" spans="1:14" x14ac:dyDescent="0.2">
      <c r="A20" s="33" t="s">
        <v>30</v>
      </c>
      <c r="B20" s="34">
        <f>[1]Do_60!$O$85+[1]Nad_60!$O$85</f>
        <v>14</v>
      </c>
      <c r="C20" s="35">
        <v>3</v>
      </c>
      <c r="D20" s="36"/>
      <c r="E20" s="36">
        <v>4</v>
      </c>
      <c r="F20" s="36">
        <v>3</v>
      </c>
      <c r="G20" s="36">
        <v>93</v>
      </c>
      <c r="H20" s="36">
        <v>4</v>
      </c>
      <c r="I20" s="36"/>
      <c r="J20" s="36">
        <v>2</v>
      </c>
      <c r="K20" s="36"/>
      <c r="L20" s="38">
        <f>SUM($B$20:$K$20)</f>
        <v>123</v>
      </c>
    </row>
    <row r="21" spans="1:14" x14ac:dyDescent="0.2">
      <c r="A21" s="39" t="s">
        <v>31</v>
      </c>
      <c r="B21" s="34">
        <f>[1]Do_60!$P$85+[1]Nad_60!$P$85</f>
        <v>452</v>
      </c>
      <c r="C21" s="35">
        <v>35</v>
      </c>
      <c r="D21" s="36"/>
      <c r="E21" s="36">
        <v>83</v>
      </c>
      <c r="F21" s="36">
        <v>26</v>
      </c>
      <c r="G21" s="36">
        <v>0</v>
      </c>
      <c r="H21" s="36">
        <v>30</v>
      </c>
      <c r="I21" s="36"/>
      <c r="J21" s="36">
        <v>69</v>
      </c>
      <c r="K21" s="36"/>
      <c r="L21" s="38">
        <f>SUM($B$21:$K$21)</f>
        <v>695</v>
      </c>
    </row>
    <row r="22" spans="1:14" x14ac:dyDescent="0.2">
      <c r="A22" s="39" t="s">
        <v>32</v>
      </c>
      <c r="B22" s="34">
        <f>[1]Do_60!$Q$85+[1]Nad_60!$Q$85</f>
        <v>445</v>
      </c>
      <c r="C22" s="35">
        <v>0</v>
      </c>
      <c r="D22" s="36"/>
      <c r="E22" s="36">
        <v>7</v>
      </c>
      <c r="F22" s="36">
        <v>0</v>
      </c>
      <c r="G22" s="36">
        <v>5</v>
      </c>
      <c r="H22" s="36">
        <v>16</v>
      </c>
      <c r="I22" s="36"/>
      <c r="J22" s="36">
        <v>0</v>
      </c>
      <c r="K22" s="36"/>
      <c r="L22" s="38">
        <f>SUM($B$22:$K$22)</f>
        <v>473</v>
      </c>
    </row>
    <row r="23" spans="1:14" ht="13.5" thickBot="1" x14ac:dyDescent="0.25">
      <c r="A23" s="40" t="s">
        <v>33</v>
      </c>
      <c r="B23" s="34">
        <f>[1]Do_60!$R$85+[1]Nad_60!$R$85</f>
        <v>138</v>
      </c>
      <c r="C23" s="41">
        <v>0</v>
      </c>
      <c r="D23" s="42"/>
      <c r="E23" s="42">
        <v>25</v>
      </c>
      <c r="F23" s="42">
        <v>23</v>
      </c>
      <c r="G23" s="42">
        <v>0</v>
      </c>
      <c r="H23" s="42">
        <v>21</v>
      </c>
      <c r="I23" s="42"/>
      <c r="J23" s="42">
        <v>2</v>
      </c>
      <c r="K23" s="42"/>
      <c r="L23" s="38">
        <f>SUM($B$23:$K$23)</f>
        <v>209</v>
      </c>
    </row>
    <row r="24" spans="1:14" ht="13.5" thickTop="1" x14ac:dyDescent="0.2">
      <c r="A24" s="43" t="s">
        <v>34</v>
      </c>
      <c r="B24" s="44">
        <f>[1]Do_60!$T$85</f>
        <v>1879217</v>
      </c>
      <c r="C24" s="45">
        <v>243390</v>
      </c>
      <c r="D24" s="45"/>
      <c r="E24" s="45">
        <v>510152</v>
      </c>
      <c r="F24" s="45">
        <v>300914</v>
      </c>
      <c r="G24" s="45">
        <v>50913</v>
      </c>
      <c r="H24" s="45">
        <v>450475</v>
      </c>
      <c r="I24" s="45"/>
      <c r="J24" s="45">
        <v>190976</v>
      </c>
      <c r="K24" s="45"/>
      <c r="L24" s="46">
        <f>SUM($B$24:$K$24)</f>
        <v>3626037</v>
      </c>
    </row>
    <row r="25" spans="1:14" ht="13.5" thickBot="1" x14ac:dyDescent="0.25">
      <c r="A25" s="47" t="s">
        <v>35</v>
      </c>
      <c r="B25" s="48">
        <f>[1]Nad_60!$T$85</f>
        <v>1644336</v>
      </c>
      <c r="C25" s="49">
        <v>134197</v>
      </c>
      <c r="D25" s="49"/>
      <c r="E25" s="49">
        <v>205354</v>
      </c>
      <c r="F25" s="49">
        <v>122408</v>
      </c>
      <c r="G25" s="49">
        <v>29859</v>
      </c>
      <c r="H25" s="49">
        <v>231862</v>
      </c>
      <c r="I25" s="49"/>
      <c r="J25" s="49">
        <v>68674</v>
      </c>
      <c r="K25" s="49"/>
      <c r="L25" s="50">
        <f>SUM($B$25:$K$25)</f>
        <v>2436690</v>
      </c>
    </row>
    <row r="26" spans="1:14" ht="14.25" thickTop="1" thickBot="1" x14ac:dyDescent="0.25">
      <c r="A26" s="51" t="s">
        <v>36</v>
      </c>
      <c r="B26" s="44">
        <f>IF(SUM($B$8:$B$23)-($B$24+$B$25)=0,$B$24+$B$25,"chyba")</f>
        <v>3523553</v>
      </c>
      <c r="C26" s="45">
        <f>IF(SUM($C$8:$C$23)-($C$24+$C$25)=0,$C$24+$C$25,"chyba")</f>
        <v>377587</v>
      </c>
      <c r="D26" s="45">
        <f>IF(SUM($D$8:$D$23)-($D$24+$D$25)=0,$D$24+$D$25,"chyba")</f>
        <v>0</v>
      </c>
      <c r="E26" s="45">
        <f>IF(SUM($E$8:$E$23)-($E$24+$E$25)=0,$E$24+$E$25,"chyba")</f>
        <v>715506</v>
      </c>
      <c r="F26" s="45">
        <f>IF(SUM($F$8:$F$23)-($F$24+$F$25)=0,$F$24+$F$25,"chyba")</f>
        <v>423322</v>
      </c>
      <c r="G26" s="45">
        <f>IF(SUM($G$8:$G$23)-($G$24+$G$25)=0,$G$24+$G$25,"chyba")</f>
        <v>80772</v>
      </c>
      <c r="H26" s="45">
        <f>IF(SUM($H$8:$H$23)-($H$24+$H$25)=0,$H$24+$H$25,"chyba")</f>
        <v>682337</v>
      </c>
      <c r="I26" s="45">
        <f>IF(SUM($I$8:$I$23)-($I$24+$I$25)=0,$I$24+$I$25,"chyba")</f>
        <v>0</v>
      </c>
      <c r="J26" s="45">
        <f>IF(SUM($J$8:$J$23)-($J$24+$J$25)=0,$J$24+$J$25,"chyba")</f>
        <v>259650</v>
      </c>
      <c r="K26" s="45">
        <f>IF(SUM($K$8:$K$23)-($K$24+$K$25)=0,$K$24+$K$25,"chyba")</f>
        <v>0</v>
      </c>
      <c r="L26" s="52">
        <f>IF(AND(SUM($B$26:$K$26)=($L$24+$L$25),( SUM($L$8:$L$23))=($L$24+$L$25)),$L$24+$L$25,"chyba")</f>
        <v>6062727</v>
      </c>
    </row>
    <row r="27" spans="1:14" ht="15.75" thickTop="1" x14ac:dyDescent="0.2">
      <c r="A27" s="53"/>
      <c r="B27" s="54"/>
      <c r="C27" s="53"/>
      <c r="D27" s="53"/>
      <c r="E27" s="53"/>
      <c r="F27" s="53"/>
      <c r="G27" s="53"/>
      <c r="H27" s="53"/>
      <c r="I27" s="53"/>
      <c r="J27" s="53"/>
      <c r="K27" s="53"/>
      <c r="L27" s="53"/>
      <c r="N27" s="55"/>
    </row>
    <row r="28" spans="1:14" ht="16.5" thickBot="1" x14ac:dyDescent="0.3">
      <c r="A28" s="56" t="s">
        <v>37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N28" s="55"/>
    </row>
    <row r="29" spans="1:14" ht="13.5" thickTop="1" x14ac:dyDescent="0.2">
      <c r="A29" s="58" t="s">
        <v>38</v>
      </c>
      <c r="B29" s="59">
        <v>1725</v>
      </c>
      <c r="C29" s="60">
        <v>-790</v>
      </c>
      <c r="D29" s="60">
        <v>0</v>
      </c>
      <c r="E29" s="60">
        <v>510</v>
      </c>
      <c r="F29" s="60">
        <v>-2803</v>
      </c>
      <c r="G29" s="60">
        <v>-493</v>
      </c>
      <c r="H29" s="60">
        <v>-1023</v>
      </c>
      <c r="I29" s="60">
        <v>0</v>
      </c>
      <c r="J29" s="60">
        <v>-2242</v>
      </c>
      <c r="K29" s="60">
        <v>0</v>
      </c>
      <c r="L29" s="61">
        <v>-5116</v>
      </c>
    </row>
    <row r="30" spans="1:14" ht="13.5" thickBot="1" x14ac:dyDescent="0.25">
      <c r="A30" s="62" t="s">
        <v>35</v>
      </c>
      <c r="B30" s="34">
        <v>-920</v>
      </c>
      <c r="C30" s="36">
        <v>-79</v>
      </c>
      <c r="D30" s="36">
        <v>0</v>
      </c>
      <c r="E30" s="36">
        <v>-216</v>
      </c>
      <c r="F30" s="36">
        <v>9</v>
      </c>
      <c r="G30" s="36">
        <v>-16</v>
      </c>
      <c r="H30" s="36">
        <v>264</v>
      </c>
      <c r="I30" s="36">
        <v>0</v>
      </c>
      <c r="J30" s="36">
        <v>-130</v>
      </c>
      <c r="K30" s="36">
        <v>0</v>
      </c>
      <c r="L30" s="63">
        <v>-1088</v>
      </c>
    </row>
    <row r="31" spans="1:14" ht="15.75" thickTop="1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</row>
    <row r="32" spans="1:14" ht="16.5" thickBot="1" x14ac:dyDescent="0.3">
      <c r="A32" s="64" t="s">
        <v>39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</row>
    <row r="33" spans="1:12" ht="13.5" thickTop="1" x14ac:dyDescent="0.2">
      <c r="A33" s="65" t="s">
        <v>40</v>
      </c>
      <c r="B33" s="59">
        <f>($B$24+$B$29)</f>
        <v>1880942</v>
      </c>
      <c r="C33" s="60">
        <f>($C$24+$C$29)</f>
        <v>242600</v>
      </c>
      <c r="D33" s="60">
        <f>($D$24+$D$29)</f>
        <v>0</v>
      </c>
      <c r="E33" s="60">
        <f>($E$24+$E$29)</f>
        <v>510662</v>
      </c>
      <c r="F33" s="60">
        <f>($F$24+$F$29)</f>
        <v>298111</v>
      </c>
      <c r="G33" s="60">
        <f>($G$24+$G$29)</f>
        <v>50420</v>
      </c>
      <c r="H33" s="60">
        <f>($H$24+$H$29)</f>
        <v>449452</v>
      </c>
      <c r="I33" s="60">
        <f>($I$24+$I$29)</f>
        <v>0</v>
      </c>
      <c r="J33" s="60">
        <f>($J$24+$J$29)</f>
        <v>188734</v>
      </c>
      <c r="K33" s="60">
        <f>($K$24+$K$29)</f>
        <v>0</v>
      </c>
      <c r="L33" s="61">
        <f>($L$24+$L$29)</f>
        <v>3620921</v>
      </c>
    </row>
    <row r="34" spans="1:12" ht="13.5" thickBot="1" x14ac:dyDescent="0.25">
      <c r="A34" s="62" t="s">
        <v>35</v>
      </c>
      <c r="B34" s="34">
        <f>($B$25+$B$30)</f>
        <v>1643416</v>
      </c>
      <c r="C34" s="36">
        <f>($C$25+$C$30)</f>
        <v>134118</v>
      </c>
      <c r="D34" s="36">
        <f>($D$25+$D$30)</f>
        <v>0</v>
      </c>
      <c r="E34" s="36">
        <f>($E$25+$E$30)</f>
        <v>205138</v>
      </c>
      <c r="F34" s="36">
        <f>($F$25+$F$30)</f>
        <v>122417</v>
      </c>
      <c r="G34" s="36">
        <f>($G$25+$G$30)</f>
        <v>29843</v>
      </c>
      <c r="H34" s="36">
        <f>($H$25+$H$30)</f>
        <v>232126</v>
      </c>
      <c r="I34" s="36">
        <f>($I$25+$I$30)</f>
        <v>0</v>
      </c>
      <c r="J34" s="36">
        <f>($J$25+$J$30)</f>
        <v>68544</v>
      </c>
      <c r="K34" s="36">
        <f>($K$25+$K$30)</f>
        <v>0</v>
      </c>
      <c r="L34" s="63">
        <f>($L$25+$L$30)</f>
        <v>2435602</v>
      </c>
    </row>
    <row r="35" spans="1:12" ht="17.25" thickTop="1" thickBot="1" x14ac:dyDescent="0.3">
      <c r="A35" s="53"/>
      <c r="B35" s="53"/>
      <c r="C35" s="53"/>
      <c r="D35" s="53"/>
      <c r="E35" s="66" t="s">
        <v>41</v>
      </c>
      <c r="F35" s="66"/>
      <c r="G35" s="66"/>
      <c r="H35" s="53"/>
      <c r="I35" s="66" t="s">
        <v>41</v>
      </c>
      <c r="J35" s="67"/>
      <c r="K35" s="67"/>
      <c r="L35" s="68">
        <f>$L$33+$L$34</f>
        <v>6056523</v>
      </c>
    </row>
    <row r="36" spans="1:12" ht="15.75" thickTop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3"/>
    </row>
  </sheetData>
  <printOptions horizontalCentered="1" verticalCentered="1"/>
  <pageMargins left="0.78740157480314965" right="0" top="1.1811023622047245" bottom="0" header="0" footer="0"/>
  <pageSetup paperSize="9" scale="9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71FBC-8B19-406E-8A97-1FA1FF8D6196}">
  <dimension ref="B5:L6"/>
  <sheetViews>
    <sheetView workbookViewId="0">
      <selection activeCell="L17" sqref="L17"/>
    </sheetView>
  </sheetViews>
  <sheetFormatPr defaultRowHeight="12.75" x14ac:dyDescent="0.2"/>
  <sheetData>
    <row r="5" spans="2:12" x14ac:dyDescent="0.2">
      <c r="B5" s="3" t="s">
        <v>196</v>
      </c>
      <c r="C5" s="3"/>
    </row>
    <row r="6" spans="2:12" x14ac:dyDescent="0.2">
      <c r="B6" s="345" t="s">
        <v>197</v>
      </c>
      <c r="C6" s="345"/>
      <c r="D6" s="345"/>
      <c r="E6" s="345"/>
      <c r="F6" s="345"/>
      <c r="G6" s="345"/>
      <c r="H6" s="343"/>
      <c r="I6" s="343"/>
      <c r="J6" s="343"/>
      <c r="K6" s="343"/>
      <c r="L6" s="343"/>
    </row>
  </sheetData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067B7-DB7B-4703-B8F5-ECEC25EF3ADF}">
  <dimension ref="A1:N37"/>
  <sheetViews>
    <sheetView workbookViewId="0">
      <pane xSplit="1" ySplit="7" topLeftCell="B26" activePane="bottomRight" state="frozen"/>
      <selection pane="topRight" activeCell="B1" sqref="B1"/>
      <selection pane="bottomLeft" activeCell="A8" sqref="A8"/>
      <selection pane="bottomRight" activeCell="O39" sqref="O39"/>
    </sheetView>
  </sheetViews>
  <sheetFormatPr defaultColWidth="9.140625" defaultRowHeight="12.75" x14ac:dyDescent="0.2"/>
  <cols>
    <col min="1" max="1" width="9.140625" style="3"/>
    <col min="2" max="3" width="12.7109375" style="3" customWidth="1"/>
    <col min="4" max="4" width="9.28515625" style="3" hidden="1" customWidth="1"/>
    <col min="5" max="8" width="12.7109375" style="3" customWidth="1"/>
    <col min="9" max="9" width="9.28515625" style="3" hidden="1" customWidth="1"/>
    <col min="10" max="10" width="12.7109375" style="3" customWidth="1"/>
    <col min="11" max="11" width="9.28515625" style="3" hidden="1" customWidth="1"/>
    <col min="12" max="12" width="12.7109375" style="3" customWidth="1"/>
    <col min="13" max="13" width="9.140625" style="3"/>
    <col min="14" max="14" width="13.7109375" style="3" customWidth="1"/>
    <col min="15" max="16384" width="9.140625" style="3"/>
  </cols>
  <sheetData>
    <row r="1" spans="1:12" ht="20.2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4"/>
    </row>
    <row r="2" spans="1:12" ht="23.25" x14ac:dyDescent="0.35">
      <c r="A2" s="4" t="s">
        <v>1</v>
      </c>
      <c r="B2" s="5"/>
      <c r="C2" s="6" t="s">
        <v>42</v>
      </c>
      <c r="D2" s="7"/>
      <c r="E2" s="2"/>
      <c r="F2" s="2"/>
      <c r="G2" s="2"/>
      <c r="H2" s="2"/>
      <c r="I2" s="2"/>
      <c r="J2" s="2"/>
      <c r="K2" s="2"/>
      <c r="L2" s="2"/>
    </row>
    <row r="3" spans="1:12" x14ac:dyDescent="0.2">
      <c r="A3" s="2"/>
      <c r="B3" s="2"/>
      <c r="C3" s="8"/>
      <c r="D3" s="2"/>
      <c r="E3" s="9"/>
      <c r="F3" s="2"/>
      <c r="G3" s="2"/>
      <c r="H3" s="2"/>
      <c r="I3" s="2"/>
      <c r="J3" s="2"/>
      <c r="K3" s="2"/>
      <c r="L3" s="2"/>
    </row>
    <row r="4" spans="1:12" ht="18.75" thickBot="1" x14ac:dyDescent="0.3">
      <c r="A4" s="10" t="s">
        <v>3</v>
      </c>
      <c r="B4" s="2"/>
      <c r="C4" s="11"/>
      <c r="D4" s="12"/>
      <c r="E4" s="12" t="str">
        <f>$C$2</f>
        <v>leden 2015</v>
      </c>
      <c r="F4" s="13"/>
      <c r="G4" s="14"/>
      <c r="H4" s="2"/>
      <c r="I4" s="2"/>
      <c r="J4" s="2"/>
      <c r="K4" s="2"/>
    </row>
    <row r="5" spans="1:12" ht="13.5" thickTop="1" x14ac:dyDescent="0.2">
      <c r="A5" s="15" t="s">
        <v>4</v>
      </c>
      <c r="B5" s="16"/>
      <c r="C5" s="17"/>
      <c r="D5" s="17"/>
      <c r="E5" s="17"/>
      <c r="F5" s="18" t="s">
        <v>5</v>
      </c>
      <c r="G5" s="17"/>
      <c r="H5" s="17"/>
      <c r="I5" s="17"/>
      <c r="J5" s="17"/>
      <c r="K5" s="17"/>
      <c r="L5" s="19"/>
    </row>
    <row r="6" spans="1:12" x14ac:dyDescent="0.2">
      <c r="A6" s="20" t="s">
        <v>6</v>
      </c>
      <c r="B6" s="21">
        <v>111</v>
      </c>
      <c r="C6" s="22">
        <v>201</v>
      </c>
      <c r="D6" s="22">
        <v>203</v>
      </c>
      <c r="E6" s="22">
        <v>205</v>
      </c>
      <c r="F6" s="22">
        <v>207</v>
      </c>
      <c r="G6" s="22">
        <v>209</v>
      </c>
      <c r="H6" s="22">
        <v>211</v>
      </c>
      <c r="I6" s="22">
        <v>212</v>
      </c>
      <c r="J6" s="22">
        <v>213</v>
      </c>
      <c r="K6" s="22">
        <v>214</v>
      </c>
      <c r="L6" s="23" t="s">
        <v>7</v>
      </c>
    </row>
    <row r="7" spans="1:12" ht="13.5" thickBot="1" x14ac:dyDescent="0.25">
      <c r="A7" s="24"/>
      <c r="B7" s="25" t="s">
        <v>8</v>
      </c>
      <c r="C7" s="26" t="s">
        <v>9</v>
      </c>
      <c r="D7" s="26" t="s">
        <v>10</v>
      </c>
      <c r="E7" s="26" t="s">
        <v>11</v>
      </c>
      <c r="F7" s="26" t="s">
        <v>12</v>
      </c>
      <c r="G7" s="26" t="s">
        <v>13</v>
      </c>
      <c r="H7" s="26" t="s">
        <v>14</v>
      </c>
      <c r="I7" s="26" t="s">
        <v>15</v>
      </c>
      <c r="J7" s="26" t="s">
        <v>16</v>
      </c>
      <c r="K7" s="26" t="s">
        <v>17</v>
      </c>
      <c r="L7" s="27"/>
    </row>
    <row r="8" spans="1:12" ht="13.5" thickTop="1" x14ac:dyDescent="0.2">
      <c r="A8" s="28" t="s">
        <v>18</v>
      </c>
      <c r="B8" s="29">
        <f>[2]Do_60!$C$85+[2]Nad_60!$C$85</f>
        <v>826993</v>
      </c>
      <c r="C8" s="30">
        <v>122589</v>
      </c>
      <c r="D8" s="31"/>
      <c r="E8" s="31">
        <v>235934</v>
      </c>
      <c r="F8" s="31">
        <v>157423</v>
      </c>
      <c r="G8" s="31">
        <v>24767</v>
      </c>
      <c r="H8" s="31">
        <v>210841</v>
      </c>
      <c r="I8" s="31"/>
      <c r="J8" s="31">
        <v>81561</v>
      </c>
      <c r="K8" s="31"/>
      <c r="L8" s="32">
        <f>SUM($B$8:$K$8)</f>
        <v>1660108</v>
      </c>
    </row>
    <row r="9" spans="1:12" x14ac:dyDescent="0.2">
      <c r="A9" s="33" t="s">
        <v>19</v>
      </c>
      <c r="B9" s="34">
        <f>[2]Do_60!$D$85+[2]Nad_60!$D$85</f>
        <v>292595</v>
      </c>
      <c r="C9" s="35">
        <v>38638</v>
      </c>
      <c r="D9" s="36"/>
      <c r="E9" s="36">
        <v>100024</v>
      </c>
      <c r="F9" s="36">
        <v>58529</v>
      </c>
      <c r="G9" s="36">
        <v>9950</v>
      </c>
      <c r="H9" s="36">
        <v>94991</v>
      </c>
      <c r="I9" s="36"/>
      <c r="J9" s="36">
        <v>30276</v>
      </c>
      <c r="K9" s="36"/>
      <c r="L9" s="37">
        <f>SUM($B$9:$K$9)</f>
        <v>625003</v>
      </c>
    </row>
    <row r="10" spans="1:12" x14ac:dyDescent="0.2">
      <c r="A10" s="33" t="s">
        <v>20</v>
      </c>
      <c r="B10" s="34">
        <f>[2]Do_60!$E$85+[2]Nad_60!$E$85</f>
        <v>1845900</v>
      </c>
      <c r="C10" s="35">
        <v>162597</v>
      </c>
      <c r="D10" s="36"/>
      <c r="E10" s="36">
        <v>252292</v>
      </c>
      <c r="F10" s="36">
        <v>143308</v>
      </c>
      <c r="G10" s="36">
        <v>35548</v>
      </c>
      <c r="H10" s="36">
        <v>278526</v>
      </c>
      <c r="I10" s="36"/>
      <c r="J10" s="36">
        <v>90117</v>
      </c>
      <c r="K10" s="36"/>
      <c r="L10" s="38">
        <f>SUM($B$10:$K$10)</f>
        <v>2808288</v>
      </c>
    </row>
    <row r="11" spans="1:12" x14ac:dyDescent="0.2">
      <c r="A11" s="33" t="s">
        <v>21</v>
      </c>
      <c r="B11" s="34">
        <f>[2]Do_60!$F$85+[2]Nad_60!$F$85</f>
        <v>151769</v>
      </c>
      <c r="C11" s="35">
        <v>20245</v>
      </c>
      <c r="D11" s="36"/>
      <c r="E11" s="36">
        <v>40304</v>
      </c>
      <c r="F11" s="36">
        <v>30233</v>
      </c>
      <c r="G11" s="36">
        <v>5037</v>
      </c>
      <c r="H11" s="36">
        <v>40447</v>
      </c>
      <c r="I11" s="36"/>
      <c r="J11" s="36">
        <v>14712</v>
      </c>
      <c r="K11" s="36"/>
      <c r="L11" s="38">
        <f>SUM($B$11:$K$11)</f>
        <v>302747</v>
      </c>
    </row>
    <row r="12" spans="1:12" x14ac:dyDescent="0.2">
      <c r="A12" s="33" t="s">
        <v>22</v>
      </c>
      <c r="B12" s="34">
        <f>[2]Do_60!$G$85+[2]Nad_60!$G$85</f>
        <v>302665</v>
      </c>
      <c r="C12" s="35">
        <v>36700</v>
      </c>
      <c r="D12" s="36"/>
      <c r="E12" s="36">
        <v>67520</v>
      </c>
      <c r="F12" s="36">
        <v>32813</v>
      </c>
      <c r="G12" s="36">
        <v>4011</v>
      </c>
      <c r="H12" s="36">
        <v>51000</v>
      </c>
      <c r="I12" s="36"/>
      <c r="J12" s="36">
        <v>36148</v>
      </c>
      <c r="K12" s="36"/>
      <c r="L12" s="38">
        <f>SUM($B$12:$K$12)</f>
        <v>530857</v>
      </c>
    </row>
    <row r="13" spans="1:12" x14ac:dyDescent="0.2">
      <c r="A13" s="33" t="s">
        <v>23</v>
      </c>
      <c r="B13" s="34">
        <f>[2]Do_60!$H$85+[2]Nad_60!$H$85</f>
        <v>871</v>
      </c>
      <c r="C13" s="35">
        <v>111</v>
      </c>
      <c r="D13" s="36"/>
      <c r="E13" s="36">
        <v>156</v>
      </c>
      <c r="F13" s="36">
        <v>105</v>
      </c>
      <c r="G13" s="36">
        <v>5</v>
      </c>
      <c r="H13" s="36">
        <v>65</v>
      </c>
      <c r="I13" s="36"/>
      <c r="J13" s="36">
        <v>103</v>
      </c>
      <c r="K13" s="36"/>
      <c r="L13" s="38">
        <f>SUM($B$13:$K$13)</f>
        <v>1416</v>
      </c>
    </row>
    <row r="14" spans="1:12" x14ac:dyDescent="0.2">
      <c r="A14" s="33" t="s">
        <v>24</v>
      </c>
      <c r="B14" s="34">
        <f>[2]Do_60!$I$85+[2]Nad_60!$I$85</f>
        <v>18799</v>
      </c>
      <c r="C14" s="35">
        <v>1869</v>
      </c>
      <c r="D14" s="36"/>
      <c r="E14" s="36">
        <v>5552</v>
      </c>
      <c r="F14" s="36">
        <v>1749</v>
      </c>
      <c r="G14" s="36">
        <v>311</v>
      </c>
      <c r="H14" s="36">
        <v>4308</v>
      </c>
      <c r="I14" s="36"/>
      <c r="J14" s="36">
        <v>2191</v>
      </c>
      <c r="K14" s="36"/>
      <c r="L14" s="38">
        <f>SUM($B$14:$K$14)</f>
        <v>34779</v>
      </c>
    </row>
    <row r="15" spans="1:12" x14ac:dyDescent="0.2">
      <c r="A15" s="33" t="s">
        <v>25</v>
      </c>
      <c r="B15" s="34">
        <f>[2]Do_60!$J$85+[2]Nad_60!$J$85</f>
        <v>9</v>
      </c>
      <c r="C15" s="35">
        <v>4</v>
      </c>
      <c r="D15" s="36"/>
      <c r="E15" s="36">
        <v>2</v>
      </c>
      <c r="F15" s="36">
        <v>0</v>
      </c>
      <c r="G15" s="36">
        <v>0</v>
      </c>
      <c r="H15" s="36">
        <v>4</v>
      </c>
      <c r="I15" s="36"/>
      <c r="J15" s="36">
        <v>0</v>
      </c>
      <c r="K15" s="36"/>
      <c r="L15" s="38">
        <f>SUM($B$15:$K$15)</f>
        <v>19</v>
      </c>
    </row>
    <row r="16" spans="1:12" x14ac:dyDescent="0.2">
      <c r="A16" s="33" t="s">
        <v>26</v>
      </c>
      <c r="B16" s="34">
        <f>[2]Do_60!$K$85+[2]Nad_60!$K$85</f>
        <v>10933</v>
      </c>
      <c r="C16" s="35">
        <v>1171</v>
      </c>
      <c r="D16" s="36"/>
      <c r="E16" s="36">
        <v>1667</v>
      </c>
      <c r="F16" s="36">
        <v>585</v>
      </c>
      <c r="G16" s="36">
        <v>121</v>
      </c>
      <c r="H16" s="36">
        <v>987</v>
      </c>
      <c r="I16" s="36"/>
      <c r="J16" s="36">
        <v>935</v>
      </c>
      <c r="K16" s="36"/>
      <c r="L16" s="38">
        <f>SUM($B$16:$K$16)</f>
        <v>16399</v>
      </c>
    </row>
    <row r="17" spans="1:14" x14ac:dyDescent="0.2">
      <c r="A17" s="33" t="s">
        <v>27</v>
      </c>
      <c r="B17" s="34">
        <f>[2]Do_60!$L$85+[2]Nad_60!$L$85</f>
        <v>17133</v>
      </c>
      <c r="C17" s="35">
        <v>927</v>
      </c>
      <c r="D17" s="36"/>
      <c r="E17" s="36">
        <v>3070</v>
      </c>
      <c r="F17" s="36">
        <v>2683</v>
      </c>
      <c r="G17" s="36">
        <v>355</v>
      </c>
      <c r="H17" s="36">
        <v>3031</v>
      </c>
      <c r="I17" s="36"/>
      <c r="J17" s="36">
        <v>884</v>
      </c>
      <c r="K17" s="36"/>
      <c r="L17" s="38">
        <f>SUM($B$17:$K$17)</f>
        <v>28083</v>
      </c>
    </row>
    <row r="18" spans="1:14" x14ac:dyDescent="0.2">
      <c r="A18" s="33" t="s">
        <v>28</v>
      </c>
      <c r="B18" s="34">
        <f>[2]Do_60!$M$85+[2]Nad_60!$M$85</f>
        <v>5517</v>
      </c>
      <c r="C18" s="35">
        <v>39</v>
      </c>
      <c r="D18" s="36"/>
      <c r="E18" s="36">
        <v>257</v>
      </c>
      <c r="F18" s="36">
        <v>155</v>
      </c>
      <c r="G18" s="36">
        <v>3</v>
      </c>
      <c r="H18" s="36">
        <v>190</v>
      </c>
      <c r="I18" s="36"/>
      <c r="J18" s="36">
        <v>167</v>
      </c>
      <c r="K18" s="36"/>
      <c r="L18" s="38">
        <f>SUM($B$18:$K$18)</f>
        <v>6328</v>
      </c>
    </row>
    <row r="19" spans="1:14" x14ac:dyDescent="0.2">
      <c r="A19" s="33" t="s">
        <v>29</v>
      </c>
      <c r="B19" s="34">
        <f>[2]Do_60!$N$85+[2]Nad_60!$N$85</f>
        <v>3680</v>
      </c>
      <c r="C19" s="35">
        <v>588</v>
      </c>
      <c r="D19" s="36"/>
      <c r="E19" s="36">
        <v>1341</v>
      </c>
      <c r="F19" s="36">
        <v>396</v>
      </c>
      <c r="G19" s="36">
        <v>0</v>
      </c>
      <c r="H19" s="36">
        <v>1280</v>
      </c>
      <c r="I19" s="36"/>
      <c r="J19" s="36">
        <v>719</v>
      </c>
      <c r="K19" s="36"/>
      <c r="L19" s="38">
        <f>SUM($B$19:$K$19)</f>
        <v>8004</v>
      </c>
    </row>
    <row r="20" spans="1:14" x14ac:dyDescent="0.2">
      <c r="A20" s="33" t="s">
        <v>30</v>
      </c>
      <c r="B20" s="34">
        <f>[2]Do_60!$O$85+[2]Nad_60!$O$85</f>
        <v>12</v>
      </c>
      <c r="C20" s="35">
        <v>1</v>
      </c>
      <c r="D20" s="36"/>
      <c r="E20" s="36">
        <v>4</v>
      </c>
      <c r="F20" s="36">
        <v>3</v>
      </c>
      <c r="G20" s="36">
        <v>90</v>
      </c>
      <c r="H20" s="36">
        <v>6</v>
      </c>
      <c r="I20" s="36"/>
      <c r="J20" s="36">
        <v>3</v>
      </c>
      <c r="K20" s="36"/>
      <c r="L20" s="38">
        <f>SUM($B$20:$K$20)</f>
        <v>119</v>
      </c>
    </row>
    <row r="21" spans="1:14" x14ac:dyDescent="0.2">
      <c r="A21" s="39" t="s">
        <v>31</v>
      </c>
      <c r="B21" s="34">
        <f>[2]Do_60!$P$85+[2]Nad_60!$P$85</f>
        <v>519</v>
      </c>
      <c r="C21" s="35">
        <v>34</v>
      </c>
      <c r="D21" s="36"/>
      <c r="E21" s="36">
        <v>86</v>
      </c>
      <c r="F21" s="36">
        <v>34</v>
      </c>
      <c r="G21" s="36">
        <v>0</v>
      </c>
      <c r="H21" s="36">
        <v>28</v>
      </c>
      <c r="I21" s="36"/>
      <c r="J21" s="36">
        <v>70</v>
      </c>
      <c r="K21" s="36"/>
      <c r="L21" s="38">
        <f>SUM($B$21:$K$21)</f>
        <v>771</v>
      </c>
    </row>
    <row r="22" spans="1:14" x14ac:dyDescent="0.2">
      <c r="A22" s="39" t="s">
        <v>32</v>
      </c>
      <c r="B22" s="34">
        <f>[2]Do_60!$Q$85+[2]Nad_60!$Q$85</f>
        <v>563</v>
      </c>
      <c r="C22" s="35">
        <v>1</v>
      </c>
      <c r="D22" s="36"/>
      <c r="E22" s="36">
        <v>14</v>
      </c>
      <c r="F22" s="36">
        <v>0</v>
      </c>
      <c r="G22" s="36">
        <v>7</v>
      </c>
      <c r="H22" s="36">
        <v>4</v>
      </c>
      <c r="I22" s="36"/>
      <c r="J22" s="36">
        <v>0</v>
      </c>
      <c r="K22" s="36"/>
      <c r="L22" s="38">
        <f>SUM($B$22:$K$22)</f>
        <v>589</v>
      </c>
    </row>
    <row r="23" spans="1:14" x14ac:dyDescent="0.2">
      <c r="A23" s="39" t="s">
        <v>33</v>
      </c>
      <c r="B23" s="34">
        <f>[2]Do_60!$R$85+[2]Nad_60!$R$85</f>
        <v>374</v>
      </c>
      <c r="C23" s="35">
        <v>0</v>
      </c>
      <c r="D23" s="36"/>
      <c r="E23" s="36">
        <v>49</v>
      </c>
      <c r="F23" s="36">
        <v>55</v>
      </c>
      <c r="G23" s="36">
        <v>0</v>
      </c>
      <c r="H23" s="36">
        <v>73</v>
      </c>
      <c r="I23" s="36"/>
      <c r="J23" s="36">
        <v>7</v>
      </c>
      <c r="K23" s="36"/>
      <c r="L23" s="38">
        <f>SUM($B$23:$K$23)</f>
        <v>558</v>
      </c>
    </row>
    <row r="24" spans="1:14" ht="13.5" thickBot="1" x14ac:dyDescent="0.25">
      <c r="A24" s="40" t="s">
        <v>43</v>
      </c>
      <c r="B24" s="34">
        <f>[2]Do_60!$S$85+[2]Nad_60!$S$85</f>
        <v>0</v>
      </c>
      <c r="C24" s="41">
        <v>0</v>
      </c>
      <c r="D24" s="42"/>
      <c r="E24" s="42">
        <v>1</v>
      </c>
      <c r="F24" s="42">
        <v>7</v>
      </c>
      <c r="G24" s="42">
        <v>0</v>
      </c>
      <c r="H24" s="42">
        <v>0</v>
      </c>
      <c r="I24" s="42"/>
      <c r="J24" s="42">
        <v>0</v>
      </c>
      <c r="K24" s="42"/>
      <c r="L24" s="38">
        <f>SUM($B$24:$K$24)</f>
        <v>8</v>
      </c>
    </row>
    <row r="25" spans="1:14" ht="13.5" thickTop="1" x14ac:dyDescent="0.2">
      <c r="A25" s="43" t="s">
        <v>34</v>
      </c>
      <c r="B25" s="44">
        <f>[2]Do_60!$U$85</f>
        <v>1830684</v>
      </c>
      <c r="C25" s="45">
        <v>246057</v>
      </c>
      <c r="D25" s="45"/>
      <c r="E25" s="45">
        <v>495863</v>
      </c>
      <c r="F25" s="45">
        <v>301779</v>
      </c>
      <c r="G25" s="45">
        <v>49680</v>
      </c>
      <c r="H25" s="45">
        <v>442984</v>
      </c>
      <c r="I25" s="45"/>
      <c r="J25" s="45">
        <v>185456</v>
      </c>
      <c r="K25" s="45"/>
      <c r="L25" s="46">
        <f>SUM($B$25:$K$25)</f>
        <v>3552503</v>
      </c>
    </row>
    <row r="26" spans="1:14" ht="13.5" thickBot="1" x14ac:dyDescent="0.25">
      <c r="A26" s="47" t="s">
        <v>35</v>
      </c>
      <c r="B26" s="48">
        <f>[2]Nad_60!$U$85</f>
        <v>1647648</v>
      </c>
      <c r="C26" s="49">
        <v>139457</v>
      </c>
      <c r="D26" s="49"/>
      <c r="E26" s="49">
        <v>212410</v>
      </c>
      <c r="F26" s="49">
        <v>126299</v>
      </c>
      <c r="G26" s="49">
        <v>30525</v>
      </c>
      <c r="H26" s="49">
        <v>242797</v>
      </c>
      <c r="I26" s="49"/>
      <c r="J26" s="49">
        <v>72437</v>
      </c>
      <c r="K26" s="49"/>
      <c r="L26" s="50">
        <f>SUM($B$26:$K$26)</f>
        <v>2471573</v>
      </c>
    </row>
    <row r="27" spans="1:14" ht="14.25" thickTop="1" thickBot="1" x14ac:dyDescent="0.25">
      <c r="A27" s="51" t="s">
        <v>36</v>
      </c>
      <c r="B27" s="44">
        <f>IF(SUM($B$8:$B$24)-($B$25+$B$26)=0,$B$25+$B$26,"chyba")</f>
        <v>3478332</v>
      </c>
      <c r="C27" s="45">
        <f>IF(SUM($C$8:$C$24)-($C$25+$C$26)=0,$C$25+$C$26,"chyba")</f>
        <v>385514</v>
      </c>
      <c r="D27" s="45">
        <f>IF(SUM($D$8:$D$24)-($D$25+$D$26)=0,$D$25+$D$26,"chyba")</f>
        <v>0</v>
      </c>
      <c r="E27" s="45">
        <f>IF(SUM($E$8:$E$24)-($E$25+$E$26)=0,$E$25+$E$26,"chyba")</f>
        <v>708273</v>
      </c>
      <c r="F27" s="45">
        <f>IF(SUM($F$8:$F$24)-($F$25+$F$26)=0,$F$25+$F$26,"chyba")</f>
        <v>428078</v>
      </c>
      <c r="G27" s="45">
        <f>IF(SUM($G$8:$G$24)-($G$25+$G$26)=0,$G$25+$G$26,"chyba")</f>
        <v>80205</v>
      </c>
      <c r="H27" s="45">
        <f>IF(SUM($H$8:$H$24)-($H$25+$H$26)=0,$H$25+$H$26,"chyba")</f>
        <v>685781</v>
      </c>
      <c r="I27" s="45">
        <f>IF(SUM($I$8:$I$24)-($I$25+$I$26)=0,$I$25+$I$26,"chyba")</f>
        <v>0</v>
      </c>
      <c r="J27" s="45">
        <f>IF(SUM($J$8:$J$24)-($J$25+$J$26)=0,$J$25+$J$26,"chyba")</f>
        <v>257893</v>
      </c>
      <c r="K27" s="45">
        <f>IF(SUM($K$8:$K$24)-($K$25+$K$26)=0,$K$25+$K$26,"chyba")</f>
        <v>0</v>
      </c>
      <c r="L27" s="52">
        <f>IF(AND(SUM($B$27:$K$27)=($L$25+$L$26),( SUM($L$8:$L$24))=($L$25+$L$26)),$L$25+$L$26,"chyba")</f>
        <v>6024076</v>
      </c>
    </row>
    <row r="28" spans="1:14" ht="15.75" thickTop="1" x14ac:dyDescent="0.2">
      <c r="A28" s="53"/>
      <c r="B28" s="54"/>
      <c r="C28" s="53"/>
      <c r="D28" s="53"/>
      <c r="E28" s="53"/>
      <c r="F28" s="53"/>
      <c r="G28" s="53"/>
      <c r="H28" s="53"/>
      <c r="I28" s="53"/>
      <c r="J28" s="53"/>
      <c r="K28" s="53"/>
      <c r="L28" s="53"/>
      <c r="N28" s="55"/>
    </row>
    <row r="29" spans="1:14" ht="16.5" thickBot="1" x14ac:dyDescent="0.3">
      <c r="A29" s="56" t="s">
        <v>37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N29" s="55"/>
    </row>
    <row r="30" spans="1:14" ht="13.5" thickTop="1" x14ac:dyDescent="0.2">
      <c r="A30" s="58" t="s">
        <v>38</v>
      </c>
      <c r="B30" s="59">
        <v>-707</v>
      </c>
      <c r="C30" s="60">
        <v>-1159</v>
      </c>
      <c r="D30" s="60">
        <v>0</v>
      </c>
      <c r="E30" s="60">
        <v>-1025</v>
      </c>
      <c r="F30" s="60">
        <v>-3073</v>
      </c>
      <c r="G30" s="60">
        <v>-468</v>
      </c>
      <c r="H30" s="60">
        <v>-1591</v>
      </c>
      <c r="I30" s="60">
        <v>0</v>
      </c>
      <c r="J30" s="60">
        <v>-1621</v>
      </c>
      <c r="K30" s="60">
        <v>0</v>
      </c>
      <c r="L30" s="61">
        <v>-9644</v>
      </c>
    </row>
    <row r="31" spans="1:14" ht="13.5" thickBot="1" x14ac:dyDescent="0.25">
      <c r="A31" s="62" t="s">
        <v>35</v>
      </c>
      <c r="B31" s="34">
        <v>-353</v>
      </c>
      <c r="C31" s="36">
        <v>-240</v>
      </c>
      <c r="D31" s="36">
        <v>0</v>
      </c>
      <c r="E31" s="36">
        <v>153</v>
      </c>
      <c r="F31" s="36">
        <v>47</v>
      </c>
      <c r="G31" s="36">
        <v>-3</v>
      </c>
      <c r="H31" s="36">
        <v>450</v>
      </c>
      <c r="I31" s="36">
        <v>0</v>
      </c>
      <c r="J31" s="36">
        <v>-109</v>
      </c>
      <c r="K31" s="36">
        <v>0</v>
      </c>
      <c r="L31" s="63">
        <v>-55</v>
      </c>
    </row>
    <row r="32" spans="1:14" ht="15.75" thickTop="1" x14ac:dyDescent="0.2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</row>
    <row r="33" spans="1:12" ht="16.5" thickBot="1" x14ac:dyDescent="0.3">
      <c r="A33" s="64" t="s">
        <v>39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</row>
    <row r="34" spans="1:12" ht="13.5" thickTop="1" x14ac:dyDescent="0.2">
      <c r="A34" s="65" t="s">
        <v>40</v>
      </c>
      <c r="B34" s="59">
        <f>($B$25+$B$30)</f>
        <v>1829977</v>
      </c>
      <c r="C34" s="60">
        <f>($C$25+$C$30)</f>
        <v>244898</v>
      </c>
      <c r="D34" s="60">
        <f>($D$25+$D$30)</f>
        <v>0</v>
      </c>
      <c r="E34" s="60">
        <f>($E$25+$E$30)</f>
        <v>494838</v>
      </c>
      <c r="F34" s="60">
        <f>($F$25+$F$30)</f>
        <v>298706</v>
      </c>
      <c r="G34" s="60">
        <f>($G$25+$G$30)</f>
        <v>49212</v>
      </c>
      <c r="H34" s="60">
        <f>($H$25+$H$30)</f>
        <v>441393</v>
      </c>
      <c r="I34" s="60">
        <f>($I$25+$I$30)</f>
        <v>0</v>
      </c>
      <c r="J34" s="60">
        <f>($J$25+$J$30)</f>
        <v>183835</v>
      </c>
      <c r="K34" s="60">
        <f>($K$25+$K$30)</f>
        <v>0</v>
      </c>
      <c r="L34" s="61">
        <f>($L$25+$L$30)</f>
        <v>3542859</v>
      </c>
    </row>
    <row r="35" spans="1:12" ht="13.5" thickBot="1" x14ac:dyDescent="0.25">
      <c r="A35" s="62" t="s">
        <v>35</v>
      </c>
      <c r="B35" s="34">
        <f>($B$26+$B$31)</f>
        <v>1647295</v>
      </c>
      <c r="C35" s="36">
        <f>($C$26+$C$31)</f>
        <v>139217</v>
      </c>
      <c r="D35" s="36">
        <f>($D$26+$D$31)</f>
        <v>0</v>
      </c>
      <c r="E35" s="36">
        <f>($E$26+$E$31)</f>
        <v>212563</v>
      </c>
      <c r="F35" s="36">
        <f>($F$26+$F$31)</f>
        <v>126346</v>
      </c>
      <c r="G35" s="36">
        <f>($G$26+$G$31)</f>
        <v>30522</v>
      </c>
      <c r="H35" s="36">
        <f>($H$26+$H$31)</f>
        <v>243247</v>
      </c>
      <c r="I35" s="36">
        <f>($I$26+$I$31)</f>
        <v>0</v>
      </c>
      <c r="J35" s="36">
        <f>($J$26+$J$31)</f>
        <v>72328</v>
      </c>
      <c r="K35" s="36">
        <f>($K$26+$K$31)</f>
        <v>0</v>
      </c>
      <c r="L35" s="63">
        <f>($L$26+$L$31)</f>
        <v>2471518</v>
      </c>
    </row>
    <row r="36" spans="1:12" ht="17.25" thickTop="1" thickBot="1" x14ac:dyDescent="0.3">
      <c r="A36" s="53"/>
      <c r="B36" s="53"/>
      <c r="C36" s="53"/>
      <c r="D36" s="53"/>
      <c r="E36" s="66" t="s">
        <v>41</v>
      </c>
      <c r="F36" s="66"/>
      <c r="G36" s="66"/>
      <c r="H36" s="53"/>
      <c r="I36" s="66" t="s">
        <v>41</v>
      </c>
      <c r="J36" s="67"/>
      <c r="K36" s="67"/>
      <c r="L36" s="68">
        <f>$L$34+$L$35</f>
        <v>6014377</v>
      </c>
    </row>
    <row r="37" spans="1:12" ht="15.75" thickTop="1" x14ac:dyDescent="0.2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3"/>
    </row>
  </sheetData>
  <printOptions horizontalCentered="1" verticalCentered="1"/>
  <pageMargins left="0.78740157480314965" right="0" top="1.1811023622047245" bottom="0" header="0" footer="0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BF8DF-6516-4E3C-AAD0-84EDFAEA11E0}">
  <dimension ref="B5:L6"/>
  <sheetViews>
    <sheetView workbookViewId="0">
      <selection activeCell="K17" sqref="K17"/>
    </sheetView>
  </sheetViews>
  <sheetFormatPr defaultRowHeight="12.75" x14ac:dyDescent="0.2"/>
  <sheetData>
    <row r="5" spans="2:12" x14ac:dyDescent="0.2">
      <c r="B5" t="s">
        <v>195</v>
      </c>
    </row>
    <row r="6" spans="2:12" x14ac:dyDescent="0.2">
      <c r="B6" s="345" t="s">
        <v>194</v>
      </c>
      <c r="C6" s="345"/>
      <c r="D6" s="345"/>
      <c r="E6" s="345"/>
      <c r="F6" s="345"/>
      <c r="G6" s="345"/>
      <c r="H6" s="343"/>
      <c r="I6" s="343"/>
      <c r="J6" s="343"/>
      <c r="K6" s="343"/>
      <c r="L6" s="343"/>
    </row>
  </sheetData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07C3C-323F-4E8D-9CB5-DF5B6FF91903}">
  <dimension ref="B5:C5"/>
  <sheetViews>
    <sheetView workbookViewId="0">
      <selection activeCell="E29" sqref="E29"/>
    </sheetView>
  </sheetViews>
  <sheetFormatPr defaultRowHeight="12.75" x14ac:dyDescent="0.2"/>
  <sheetData>
    <row r="5" spans="2:3" x14ac:dyDescent="0.2">
      <c r="B5" s="3" t="s">
        <v>186</v>
      </c>
      <c r="C5" s="3"/>
    </row>
  </sheetData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001DC-01DC-4D4A-BFA1-9C33E9D68F5D}">
  <dimension ref="A1:N37"/>
  <sheetViews>
    <sheetView workbookViewId="0">
      <pane xSplit="1" ySplit="7" topLeftCell="B26" activePane="bottomRight" state="frozen"/>
      <selection pane="topRight" activeCell="B1" sqref="B1"/>
      <selection pane="bottomLeft" activeCell="A8" sqref="A8"/>
      <selection pane="bottomRight" activeCell="H42" sqref="H42"/>
    </sheetView>
  </sheetViews>
  <sheetFormatPr defaultColWidth="9.140625" defaultRowHeight="12.75" x14ac:dyDescent="0.2"/>
  <cols>
    <col min="1" max="1" width="9.140625" style="3"/>
    <col min="2" max="3" width="12.7109375" style="3" customWidth="1"/>
    <col min="4" max="4" width="9.28515625" style="3" hidden="1" customWidth="1"/>
    <col min="5" max="8" width="12.7109375" style="3" customWidth="1"/>
    <col min="9" max="9" width="9.28515625" style="3" hidden="1" customWidth="1"/>
    <col min="10" max="10" width="12.7109375" style="3" customWidth="1"/>
    <col min="11" max="11" width="9.28515625" style="3" hidden="1" customWidth="1"/>
    <col min="12" max="12" width="12.7109375" style="3" customWidth="1"/>
    <col min="13" max="13" width="9.140625" style="3"/>
    <col min="14" max="14" width="13.7109375" style="3" customWidth="1"/>
    <col min="15" max="16384" width="9.140625" style="3"/>
  </cols>
  <sheetData>
    <row r="1" spans="1:12" ht="20.2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4"/>
    </row>
    <row r="2" spans="1:12" ht="23.25" x14ac:dyDescent="0.35">
      <c r="A2" s="4" t="s">
        <v>1</v>
      </c>
      <c r="B2" s="5"/>
      <c r="C2" s="6" t="s">
        <v>44</v>
      </c>
      <c r="D2" s="7"/>
      <c r="E2" s="2"/>
      <c r="F2" s="2"/>
      <c r="G2" s="2"/>
      <c r="H2" s="2"/>
      <c r="I2" s="2"/>
      <c r="J2" s="2"/>
      <c r="K2" s="2"/>
      <c r="L2" s="2"/>
    </row>
    <row r="3" spans="1:12" x14ac:dyDescent="0.2">
      <c r="A3" s="2"/>
      <c r="B3" s="2"/>
      <c r="C3" s="8"/>
      <c r="D3" s="2"/>
      <c r="E3" s="9"/>
      <c r="F3" s="2"/>
      <c r="G3" s="2"/>
      <c r="H3" s="2"/>
      <c r="I3" s="2"/>
      <c r="J3" s="2"/>
      <c r="K3" s="2"/>
      <c r="L3" s="2"/>
    </row>
    <row r="4" spans="1:12" ht="18.75" thickBot="1" x14ac:dyDescent="0.3">
      <c r="A4" s="10" t="s">
        <v>3</v>
      </c>
      <c r="B4" s="2"/>
      <c r="C4" s="11"/>
      <c r="D4" s="12"/>
      <c r="E4" s="12" t="str">
        <f>$C$2</f>
        <v>leden 2016</v>
      </c>
      <c r="F4" s="13"/>
      <c r="G4" s="14"/>
      <c r="H4" s="2"/>
      <c r="I4" s="2"/>
      <c r="J4" s="2"/>
      <c r="K4" s="2"/>
    </row>
    <row r="5" spans="1:12" ht="13.5" thickTop="1" x14ac:dyDescent="0.2">
      <c r="A5" s="15" t="s">
        <v>4</v>
      </c>
      <c r="B5" s="16"/>
      <c r="C5" s="17"/>
      <c r="D5" s="17"/>
      <c r="E5" s="17"/>
      <c r="F5" s="18" t="s">
        <v>5</v>
      </c>
      <c r="G5" s="17"/>
      <c r="H5" s="17"/>
      <c r="I5" s="17"/>
      <c r="J5" s="17"/>
      <c r="K5" s="17"/>
      <c r="L5" s="19"/>
    </row>
    <row r="6" spans="1:12" x14ac:dyDescent="0.2">
      <c r="A6" s="20" t="s">
        <v>6</v>
      </c>
      <c r="B6" s="21">
        <v>111</v>
      </c>
      <c r="C6" s="22">
        <v>201</v>
      </c>
      <c r="D6" s="22">
        <v>203</v>
      </c>
      <c r="E6" s="22">
        <v>205</v>
      </c>
      <c r="F6" s="22">
        <v>207</v>
      </c>
      <c r="G6" s="22">
        <v>209</v>
      </c>
      <c r="H6" s="22">
        <v>211</v>
      </c>
      <c r="I6" s="22">
        <v>212</v>
      </c>
      <c r="J6" s="22">
        <v>213</v>
      </c>
      <c r="K6" s="22">
        <v>214</v>
      </c>
      <c r="L6" s="23" t="s">
        <v>7</v>
      </c>
    </row>
    <row r="7" spans="1:12" ht="13.5" thickBot="1" x14ac:dyDescent="0.25">
      <c r="A7" s="24"/>
      <c r="B7" s="25" t="s">
        <v>8</v>
      </c>
      <c r="C7" s="26" t="s">
        <v>9</v>
      </c>
      <c r="D7" s="26" t="s">
        <v>10</v>
      </c>
      <c r="E7" s="26" t="s">
        <v>11</v>
      </c>
      <c r="F7" s="26" t="s">
        <v>12</v>
      </c>
      <c r="G7" s="26" t="s">
        <v>13</v>
      </c>
      <c r="H7" s="26" t="s">
        <v>14</v>
      </c>
      <c r="I7" s="26" t="s">
        <v>15</v>
      </c>
      <c r="J7" s="26" t="s">
        <v>16</v>
      </c>
      <c r="K7" s="26" t="s">
        <v>17</v>
      </c>
      <c r="L7" s="27"/>
    </row>
    <row r="8" spans="1:12" ht="13.5" thickTop="1" x14ac:dyDescent="0.2">
      <c r="A8" s="28" t="s">
        <v>18</v>
      </c>
      <c r="B8" s="29">
        <f>[3]Do_60!$C$85+[3]Nad_60!$C$85</f>
        <v>848347</v>
      </c>
      <c r="C8" s="30">
        <v>122448</v>
      </c>
      <c r="D8" s="31"/>
      <c r="E8" s="31">
        <v>241775</v>
      </c>
      <c r="F8" s="31">
        <v>151546</v>
      </c>
      <c r="G8" s="31">
        <v>25329</v>
      </c>
      <c r="H8" s="31">
        <v>216571</v>
      </c>
      <c r="I8" s="31"/>
      <c r="J8" s="31">
        <v>82603</v>
      </c>
      <c r="K8" s="31"/>
      <c r="L8" s="32">
        <f>SUM($B$8:$K$8)</f>
        <v>1688619</v>
      </c>
    </row>
    <row r="9" spans="1:12" x14ac:dyDescent="0.2">
      <c r="A9" s="33" t="s">
        <v>19</v>
      </c>
      <c r="B9" s="34">
        <f>[3]Do_60!$D$85+[3]Nad_60!$D$85</f>
        <v>275363</v>
      </c>
      <c r="C9" s="35">
        <v>34013</v>
      </c>
      <c r="D9" s="36"/>
      <c r="E9" s="36">
        <v>99394</v>
      </c>
      <c r="F9" s="36">
        <v>57269</v>
      </c>
      <c r="G9" s="36">
        <v>9805</v>
      </c>
      <c r="H9" s="36">
        <v>93966</v>
      </c>
      <c r="I9" s="36"/>
      <c r="J9" s="36">
        <v>29155</v>
      </c>
      <c r="K9" s="36"/>
      <c r="L9" s="37">
        <f>SUM($B$9:$K$9)</f>
        <v>598965</v>
      </c>
    </row>
    <row r="10" spans="1:12" x14ac:dyDescent="0.2">
      <c r="A10" s="33" t="s">
        <v>20</v>
      </c>
      <c r="B10" s="34">
        <f>[3]Do_60!$E$85+[3]Nad_60!$E$85</f>
        <v>1839487</v>
      </c>
      <c r="C10" s="35">
        <v>164532</v>
      </c>
      <c r="D10" s="36"/>
      <c r="E10" s="36">
        <v>260505</v>
      </c>
      <c r="F10" s="36">
        <v>144827</v>
      </c>
      <c r="G10" s="36">
        <v>36075</v>
      </c>
      <c r="H10" s="36">
        <v>288827</v>
      </c>
      <c r="I10" s="36"/>
      <c r="J10" s="36">
        <v>92356</v>
      </c>
      <c r="K10" s="36"/>
      <c r="L10" s="38">
        <f>SUM($B$10:$K$10)</f>
        <v>2826609</v>
      </c>
    </row>
    <row r="11" spans="1:12" x14ac:dyDescent="0.2">
      <c r="A11" s="33" t="s">
        <v>21</v>
      </c>
      <c r="B11" s="34">
        <f>[3]Do_60!$F$85+[3]Nad_60!$F$85</f>
        <v>156295</v>
      </c>
      <c r="C11" s="35">
        <v>20576</v>
      </c>
      <c r="D11" s="36"/>
      <c r="E11" s="36">
        <v>39940</v>
      </c>
      <c r="F11" s="36">
        <v>26875</v>
      </c>
      <c r="G11" s="36">
        <v>5050</v>
      </c>
      <c r="H11" s="36">
        <v>40594</v>
      </c>
      <c r="I11" s="36"/>
      <c r="J11" s="36">
        <v>15468</v>
      </c>
      <c r="K11" s="36"/>
      <c r="L11" s="38">
        <f>SUM($B$11:$K$11)</f>
        <v>304798</v>
      </c>
    </row>
    <row r="12" spans="1:12" x14ac:dyDescent="0.2">
      <c r="A12" s="33" t="s">
        <v>22</v>
      </c>
      <c r="B12" s="34">
        <f>[3]Do_60!$G$85+[3]Nad_60!$G$85</f>
        <v>250173</v>
      </c>
      <c r="C12" s="35">
        <v>33683</v>
      </c>
      <c r="D12" s="36"/>
      <c r="E12" s="36">
        <v>58040</v>
      </c>
      <c r="F12" s="36">
        <v>28265</v>
      </c>
      <c r="G12" s="36">
        <v>3233</v>
      </c>
      <c r="H12" s="36">
        <v>43988</v>
      </c>
      <c r="I12" s="36"/>
      <c r="J12" s="36">
        <v>32300</v>
      </c>
      <c r="K12" s="36"/>
      <c r="L12" s="38">
        <f>SUM($B$12:$K$12)</f>
        <v>449682</v>
      </c>
    </row>
    <row r="13" spans="1:12" x14ac:dyDescent="0.2">
      <c r="A13" s="33" t="s">
        <v>23</v>
      </c>
      <c r="B13" s="34">
        <f>[3]Do_60!$H$85+[3]Nad_60!$H$85</f>
        <v>964</v>
      </c>
      <c r="C13" s="35">
        <v>91</v>
      </c>
      <c r="D13" s="36"/>
      <c r="E13" s="36">
        <v>160</v>
      </c>
      <c r="F13" s="36">
        <v>105</v>
      </c>
      <c r="G13" s="36">
        <v>7</v>
      </c>
      <c r="H13" s="36">
        <v>64</v>
      </c>
      <c r="I13" s="36"/>
      <c r="J13" s="36">
        <v>111</v>
      </c>
      <c r="K13" s="36"/>
      <c r="L13" s="38">
        <f>SUM($B$13:$K$13)</f>
        <v>1502</v>
      </c>
    </row>
    <row r="14" spans="1:12" x14ac:dyDescent="0.2">
      <c r="A14" s="33" t="s">
        <v>24</v>
      </c>
      <c r="B14" s="34">
        <f>[3]Do_60!$I$85+[3]Nad_60!$I$85</f>
        <v>19749</v>
      </c>
      <c r="C14" s="35">
        <v>2140</v>
      </c>
      <c r="D14" s="36"/>
      <c r="E14" s="36">
        <v>5973</v>
      </c>
      <c r="F14" s="36">
        <v>1802</v>
      </c>
      <c r="G14" s="36">
        <v>314</v>
      </c>
      <c r="H14" s="36">
        <v>4574</v>
      </c>
      <c r="I14" s="36"/>
      <c r="J14" s="36">
        <v>2312</v>
      </c>
      <c r="K14" s="36"/>
      <c r="L14" s="38">
        <f>SUM($B$14:$K$14)</f>
        <v>36864</v>
      </c>
    </row>
    <row r="15" spans="1:12" x14ac:dyDescent="0.2">
      <c r="A15" s="33" t="s">
        <v>25</v>
      </c>
      <c r="B15" s="34">
        <f>[3]Do_60!$J$85+[3]Nad_60!$J$85</f>
        <v>17</v>
      </c>
      <c r="C15" s="35">
        <v>3</v>
      </c>
      <c r="D15" s="36"/>
      <c r="E15" s="36">
        <v>5</v>
      </c>
      <c r="F15" s="36">
        <v>1</v>
      </c>
      <c r="G15" s="36">
        <v>0</v>
      </c>
      <c r="H15" s="36">
        <v>4</v>
      </c>
      <c r="I15" s="36"/>
      <c r="J15" s="36">
        <v>0</v>
      </c>
      <c r="K15" s="36"/>
      <c r="L15" s="38">
        <f>SUM($B$15:$K$15)</f>
        <v>30</v>
      </c>
    </row>
    <row r="16" spans="1:12" x14ac:dyDescent="0.2">
      <c r="A16" s="33" t="s">
        <v>26</v>
      </c>
      <c r="B16" s="34">
        <f>[3]Do_60!$K$85+[3]Nad_60!$K$85</f>
        <v>11732</v>
      </c>
      <c r="C16" s="35">
        <v>1413</v>
      </c>
      <c r="D16" s="36"/>
      <c r="E16" s="36">
        <v>1884</v>
      </c>
      <c r="F16" s="36">
        <v>788</v>
      </c>
      <c r="G16" s="36">
        <v>153</v>
      </c>
      <c r="H16" s="36">
        <v>1271</v>
      </c>
      <c r="I16" s="36"/>
      <c r="J16" s="36">
        <v>997</v>
      </c>
      <c r="K16" s="36"/>
      <c r="L16" s="38">
        <f>SUM($B$16:$K$16)</f>
        <v>18238</v>
      </c>
    </row>
    <row r="17" spans="1:14" x14ac:dyDescent="0.2">
      <c r="A17" s="33" t="s">
        <v>27</v>
      </c>
      <c r="B17" s="34">
        <f>[3]Do_60!$L$85+[3]Nad_60!$L$85</f>
        <v>17876</v>
      </c>
      <c r="C17" s="35">
        <v>1122</v>
      </c>
      <c r="D17" s="36"/>
      <c r="E17" s="36">
        <v>3207</v>
      </c>
      <c r="F17" s="36">
        <v>2575</v>
      </c>
      <c r="G17" s="36">
        <v>385</v>
      </c>
      <c r="H17" s="36">
        <v>2975</v>
      </c>
      <c r="I17" s="36"/>
      <c r="J17" s="36">
        <v>798</v>
      </c>
      <c r="K17" s="36"/>
      <c r="L17" s="38">
        <f>SUM($B$17:$K$17)</f>
        <v>28938</v>
      </c>
    </row>
    <row r="18" spans="1:14" x14ac:dyDescent="0.2">
      <c r="A18" s="33" t="s">
        <v>28</v>
      </c>
      <c r="B18" s="34">
        <f>[3]Do_60!$M$85+[3]Nad_60!$M$85</f>
        <v>5772</v>
      </c>
      <c r="C18" s="35">
        <v>52</v>
      </c>
      <c r="D18" s="36"/>
      <c r="E18" s="36">
        <v>260</v>
      </c>
      <c r="F18" s="36">
        <v>172</v>
      </c>
      <c r="G18" s="36">
        <v>0</v>
      </c>
      <c r="H18" s="36">
        <v>313</v>
      </c>
      <c r="I18" s="36"/>
      <c r="J18" s="36">
        <v>193</v>
      </c>
      <c r="K18" s="36"/>
      <c r="L18" s="38">
        <f>SUM($B$18:$K$18)</f>
        <v>6762</v>
      </c>
    </row>
    <row r="19" spans="1:14" x14ac:dyDescent="0.2">
      <c r="A19" s="33" t="s">
        <v>29</v>
      </c>
      <c r="B19" s="34">
        <f>[3]Do_60!$N$85+[3]Nad_60!$N$85</f>
        <v>3793</v>
      </c>
      <c r="C19" s="35">
        <v>640</v>
      </c>
      <c r="D19" s="36"/>
      <c r="E19" s="36">
        <v>1316</v>
      </c>
      <c r="F19" s="36">
        <v>351</v>
      </c>
      <c r="G19" s="36">
        <v>97</v>
      </c>
      <c r="H19" s="36">
        <v>1251</v>
      </c>
      <c r="I19" s="36"/>
      <c r="J19" s="36">
        <v>631</v>
      </c>
      <c r="K19" s="36"/>
      <c r="L19" s="38">
        <f>SUM($B$19:$K$19)</f>
        <v>8079</v>
      </c>
    </row>
    <row r="20" spans="1:14" x14ac:dyDescent="0.2">
      <c r="A20" s="33" t="s">
        <v>30</v>
      </c>
      <c r="B20" s="34">
        <f>[3]Do_60!$O$85+[3]Nad_60!$O$85</f>
        <v>7</v>
      </c>
      <c r="C20" s="35">
        <v>3</v>
      </c>
      <c r="D20" s="36"/>
      <c r="E20" s="36">
        <v>1</v>
      </c>
      <c r="F20" s="36">
        <v>2</v>
      </c>
      <c r="G20" s="36">
        <v>0</v>
      </c>
      <c r="H20" s="36">
        <v>2</v>
      </c>
      <c r="I20" s="36"/>
      <c r="J20" s="36">
        <v>3</v>
      </c>
      <c r="K20" s="36"/>
      <c r="L20" s="38">
        <f>SUM($B$20:$K$20)</f>
        <v>18</v>
      </c>
    </row>
    <row r="21" spans="1:14" x14ac:dyDescent="0.2">
      <c r="A21" s="39" t="s">
        <v>31</v>
      </c>
      <c r="B21" s="34">
        <f>[3]Do_60!$P$85+[3]Nad_60!$P$85</f>
        <v>576</v>
      </c>
      <c r="C21" s="35">
        <v>34</v>
      </c>
      <c r="D21" s="36"/>
      <c r="E21" s="36">
        <v>85</v>
      </c>
      <c r="F21" s="36">
        <v>30</v>
      </c>
      <c r="G21" s="36">
        <v>4</v>
      </c>
      <c r="H21" s="36">
        <v>30</v>
      </c>
      <c r="I21" s="36"/>
      <c r="J21" s="36">
        <v>71</v>
      </c>
      <c r="K21" s="36"/>
      <c r="L21" s="38">
        <f>SUM($B$21:$K$21)</f>
        <v>830</v>
      </c>
    </row>
    <row r="22" spans="1:14" x14ac:dyDescent="0.2">
      <c r="A22" s="39" t="s">
        <v>32</v>
      </c>
      <c r="B22" s="34">
        <f>[3]Do_60!$Q$85+[3]Nad_60!$Q$85</f>
        <v>1048</v>
      </c>
      <c r="C22" s="35">
        <v>1</v>
      </c>
      <c r="D22" s="36"/>
      <c r="E22" s="36">
        <v>1</v>
      </c>
      <c r="F22" s="36">
        <v>0</v>
      </c>
      <c r="G22" s="36">
        <v>0</v>
      </c>
      <c r="H22" s="36">
        <v>2</v>
      </c>
      <c r="I22" s="36"/>
      <c r="J22" s="36">
        <v>0</v>
      </c>
      <c r="K22" s="36"/>
      <c r="L22" s="38">
        <f>SUM($B$22:$K$22)</f>
        <v>1052</v>
      </c>
    </row>
    <row r="23" spans="1:14" x14ac:dyDescent="0.2">
      <c r="A23" s="39" t="s">
        <v>33</v>
      </c>
      <c r="B23" s="34">
        <f>[3]Do_60!$R$85+[3]Nad_60!$R$85</f>
        <v>523</v>
      </c>
      <c r="C23" s="35">
        <v>16</v>
      </c>
      <c r="D23" s="36"/>
      <c r="E23" s="36">
        <v>76</v>
      </c>
      <c r="F23" s="36">
        <v>93</v>
      </c>
      <c r="G23" s="36">
        <v>6</v>
      </c>
      <c r="H23" s="36">
        <v>125</v>
      </c>
      <c r="I23" s="36"/>
      <c r="J23" s="36">
        <v>18</v>
      </c>
      <c r="K23" s="36"/>
      <c r="L23" s="38">
        <f>SUM($B$23:$K$23)</f>
        <v>857</v>
      </c>
    </row>
    <row r="24" spans="1:14" ht="13.5" thickBot="1" x14ac:dyDescent="0.25">
      <c r="A24" s="40" t="s">
        <v>43</v>
      </c>
      <c r="B24" s="34">
        <f>[3]Do_60!$S$85+[3]Nad_60!$S$85</f>
        <v>79</v>
      </c>
      <c r="C24" s="41">
        <v>83</v>
      </c>
      <c r="D24" s="42"/>
      <c r="E24" s="42">
        <v>7</v>
      </c>
      <c r="F24" s="42">
        <v>26</v>
      </c>
      <c r="G24" s="42">
        <v>0</v>
      </c>
      <c r="H24" s="42">
        <v>19</v>
      </c>
      <c r="I24" s="42"/>
      <c r="J24" s="42">
        <v>1</v>
      </c>
      <c r="K24" s="42"/>
      <c r="L24" s="38">
        <f>SUM($B$24:$K$24)</f>
        <v>215</v>
      </c>
    </row>
    <row r="25" spans="1:14" ht="13.5" thickTop="1" x14ac:dyDescent="0.2">
      <c r="A25" s="43" t="s">
        <v>34</v>
      </c>
      <c r="B25" s="44">
        <f>[3]Do_60!$U$85</f>
        <v>1780225</v>
      </c>
      <c r="C25" s="45">
        <v>238181</v>
      </c>
      <c r="D25" s="45"/>
      <c r="E25" s="45">
        <v>491951</v>
      </c>
      <c r="F25" s="45">
        <v>286044</v>
      </c>
      <c r="G25" s="45">
        <v>49193</v>
      </c>
      <c r="H25" s="45">
        <v>440145</v>
      </c>
      <c r="I25" s="45"/>
      <c r="J25" s="45">
        <v>181588</v>
      </c>
      <c r="K25" s="45"/>
      <c r="L25" s="46">
        <f>SUM($B$25:$K$25)</f>
        <v>3467327</v>
      </c>
    </row>
    <row r="26" spans="1:14" ht="13.5" thickBot="1" x14ac:dyDescent="0.25">
      <c r="A26" s="47" t="s">
        <v>35</v>
      </c>
      <c r="B26" s="48">
        <f>[3]Nad_60!$U$85</f>
        <v>1651576</v>
      </c>
      <c r="C26" s="49">
        <v>142669</v>
      </c>
      <c r="D26" s="49"/>
      <c r="E26" s="49">
        <v>220678</v>
      </c>
      <c r="F26" s="49">
        <v>128683</v>
      </c>
      <c r="G26" s="49">
        <v>31265</v>
      </c>
      <c r="H26" s="49">
        <v>254431</v>
      </c>
      <c r="I26" s="49"/>
      <c r="J26" s="49">
        <v>75429</v>
      </c>
      <c r="K26" s="49"/>
      <c r="L26" s="50">
        <f>SUM($B$26:$K$26)</f>
        <v>2504731</v>
      </c>
    </row>
    <row r="27" spans="1:14" ht="14.25" thickTop="1" thickBot="1" x14ac:dyDescent="0.25">
      <c r="A27" s="51" t="s">
        <v>36</v>
      </c>
      <c r="B27" s="44">
        <f>IF(SUM($B$8:$B$24)-($B$25+$B$26)=0,$B$25+$B$26,"chyba")</f>
        <v>3431801</v>
      </c>
      <c r="C27" s="45">
        <f>IF(SUM($C$8:$C$24)-($C$25+$C$26)=0,$C$25+$C$26,"chyba")</f>
        <v>380850</v>
      </c>
      <c r="D27" s="45">
        <f>IF(SUM($D$8:$D$24)-($D$25+$D$26)=0,$D$25+$D$26,"chyba")</f>
        <v>0</v>
      </c>
      <c r="E27" s="45">
        <f>IF(SUM($E$8:$E$24)-($E$25+$E$26)=0,$E$25+$E$26,"chyba")</f>
        <v>712629</v>
      </c>
      <c r="F27" s="45">
        <f>IF(SUM($F$8:$F$24)-($F$25+$F$26)=0,$F$25+$F$26,"chyba")</f>
        <v>414727</v>
      </c>
      <c r="G27" s="45">
        <f>IF(SUM($G$8:$G$24)-($G$25+$G$26)=0,$G$25+$G$26,"chyba")</f>
        <v>80458</v>
      </c>
      <c r="H27" s="45">
        <f>IF(SUM($H$8:$H$24)-($H$25+$H$26)=0,$H$25+$H$26,"chyba")</f>
        <v>694576</v>
      </c>
      <c r="I27" s="45">
        <f>IF(SUM($I$8:$I$24)-($I$25+$I$26)=0,$I$25+$I$26,"chyba")</f>
        <v>0</v>
      </c>
      <c r="J27" s="45">
        <f>IF(SUM($J$8:$J$24)-($J$25+$J$26)=0,$J$25+$J$26,"chyba")</f>
        <v>257017</v>
      </c>
      <c r="K27" s="45">
        <f>IF(SUM($K$8:$K$24)-($K$25+$K$26)=0,$K$25+$K$26,"chyba")</f>
        <v>0</v>
      </c>
      <c r="L27" s="52">
        <f>IF(AND(SUM($B$27:$K$27)=($L$25+$L$26),( SUM($L$8:$L$24))=($L$25+$L$26)),$L$25+$L$26,"chyba")</f>
        <v>5972058</v>
      </c>
    </row>
    <row r="28" spans="1:14" ht="15.75" thickTop="1" x14ac:dyDescent="0.2">
      <c r="A28" s="53"/>
      <c r="B28" s="54"/>
      <c r="C28" s="53"/>
      <c r="D28" s="53"/>
      <c r="E28" s="53"/>
      <c r="F28" s="53"/>
      <c r="G28" s="53"/>
      <c r="H28" s="53"/>
      <c r="I28" s="53"/>
      <c r="J28" s="53"/>
      <c r="K28" s="53"/>
      <c r="L28" s="53"/>
      <c r="N28" s="55"/>
    </row>
    <row r="29" spans="1:14" ht="16.5" thickBot="1" x14ac:dyDescent="0.3">
      <c r="A29" s="56" t="s">
        <v>37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N29" s="55"/>
    </row>
    <row r="30" spans="1:14" ht="13.5" thickTop="1" x14ac:dyDescent="0.2">
      <c r="A30" s="58" t="s">
        <v>38</v>
      </c>
      <c r="B30" s="59">
        <f>[4]Tabulka2!$B$29</f>
        <v>2040</v>
      </c>
      <c r="C30" s="60">
        <f>[4]Tabulka2!$C$29</f>
        <v>-154</v>
      </c>
      <c r="D30" s="60">
        <f>[4]Tabulka2!$D$29</f>
        <v>0</v>
      </c>
      <c r="E30" s="60">
        <f>[4]Tabulka2!$E$29</f>
        <v>-843</v>
      </c>
      <c r="F30" s="60">
        <f>[4]Tabulka2!$F$29</f>
        <v>-3254</v>
      </c>
      <c r="G30" s="60">
        <f>[4]Tabulka2!$G$29</f>
        <v>-467</v>
      </c>
      <c r="H30" s="60">
        <f>[4]Tabulka2!$H$29</f>
        <v>-1401</v>
      </c>
      <c r="I30" s="60">
        <f>[4]Tabulka2!$I$29</f>
        <v>0</v>
      </c>
      <c r="J30" s="60">
        <f>[4]Tabulka2!$J$29</f>
        <v>-1532</v>
      </c>
      <c r="K30" s="60">
        <f>[4]Tabulka2!$K$29</f>
        <v>0</v>
      </c>
      <c r="L30" s="61">
        <f>SUM($B$30:$K$30)</f>
        <v>-5611</v>
      </c>
    </row>
    <row r="31" spans="1:14" ht="13.5" thickBot="1" x14ac:dyDescent="0.25">
      <c r="A31" s="62" t="s">
        <v>35</v>
      </c>
      <c r="B31" s="34">
        <f>[4]Tabulka2!$B$30</f>
        <v>2244</v>
      </c>
      <c r="C31" s="36">
        <f>[4]Tabulka2!$C$30</f>
        <v>457</v>
      </c>
      <c r="D31" s="36">
        <f>[4]Tabulka2!$D$30</f>
        <v>0</v>
      </c>
      <c r="E31" s="36">
        <f>[4]Tabulka2!$E$30</f>
        <v>662</v>
      </c>
      <c r="F31" s="36">
        <f>[4]Tabulka2!$F$30</f>
        <v>535</v>
      </c>
      <c r="G31" s="36">
        <f>[4]Tabulka2!$G$30</f>
        <v>5</v>
      </c>
      <c r="H31" s="36">
        <f>[4]Tabulka2!$H$30</f>
        <v>1056</v>
      </c>
      <c r="I31" s="36">
        <f>[4]Tabulka2!$I$30</f>
        <v>0</v>
      </c>
      <c r="J31" s="36">
        <f>[4]Tabulka2!$J$30</f>
        <v>-64</v>
      </c>
      <c r="K31" s="36">
        <f>[4]Tabulka2!$K$30</f>
        <v>0</v>
      </c>
      <c r="L31" s="63">
        <f>SUM($B$31:$K$31)</f>
        <v>4895</v>
      </c>
    </row>
    <row r="32" spans="1:14" ht="15.75" thickTop="1" x14ac:dyDescent="0.2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</row>
    <row r="33" spans="1:12" ht="16.5" thickBot="1" x14ac:dyDescent="0.3">
      <c r="A33" s="64" t="s">
        <v>39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</row>
    <row r="34" spans="1:12" ht="13.5" thickTop="1" x14ac:dyDescent="0.2">
      <c r="A34" s="65" t="s">
        <v>40</v>
      </c>
      <c r="B34" s="59">
        <f>($B$25+$B$30)</f>
        <v>1782265</v>
      </c>
      <c r="C34" s="60">
        <f>($C$25+$C$30)</f>
        <v>238027</v>
      </c>
      <c r="D34" s="60">
        <f>($D$25+$D$30)</f>
        <v>0</v>
      </c>
      <c r="E34" s="60">
        <f>($E$25+$E$30)</f>
        <v>491108</v>
      </c>
      <c r="F34" s="60">
        <f>($F$25+$F$30)</f>
        <v>282790</v>
      </c>
      <c r="G34" s="60">
        <f>($G$25+$G$30)</f>
        <v>48726</v>
      </c>
      <c r="H34" s="60">
        <f>($H$25+$H$30)</f>
        <v>438744</v>
      </c>
      <c r="I34" s="60">
        <f>($I$25+$I$30)</f>
        <v>0</v>
      </c>
      <c r="J34" s="60">
        <f>($J$25+$J$30)</f>
        <v>180056</v>
      </c>
      <c r="K34" s="60">
        <f>($K$25+$K$30)</f>
        <v>0</v>
      </c>
      <c r="L34" s="61">
        <f>($L$25+$L$30)</f>
        <v>3461716</v>
      </c>
    </row>
    <row r="35" spans="1:12" ht="13.5" thickBot="1" x14ac:dyDescent="0.25">
      <c r="A35" s="62" t="s">
        <v>35</v>
      </c>
      <c r="B35" s="34">
        <f>($B$26+$B$31)</f>
        <v>1653820</v>
      </c>
      <c r="C35" s="36">
        <f>($C$26+$C$31)</f>
        <v>143126</v>
      </c>
      <c r="D35" s="36">
        <f>($D$26+$D$31)</f>
        <v>0</v>
      </c>
      <c r="E35" s="36">
        <f>($E$26+$E$31)</f>
        <v>221340</v>
      </c>
      <c r="F35" s="36">
        <f>($F$26+$F$31)</f>
        <v>129218</v>
      </c>
      <c r="G35" s="36">
        <f>($G$26+$G$31)</f>
        <v>31270</v>
      </c>
      <c r="H35" s="36">
        <f>($H$26+$H$31)</f>
        <v>255487</v>
      </c>
      <c r="I35" s="36">
        <f>($I$26+$I$31)</f>
        <v>0</v>
      </c>
      <c r="J35" s="36">
        <f>($J$26+$J$31)</f>
        <v>75365</v>
      </c>
      <c r="K35" s="36">
        <f>($K$26+$K$31)</f>
        <v>0</v>
      </c>
      <c r="L35" s="63">
        <f>($L$26+$L$31)</f>
        <v>2509626</v>
      </c>
    </row>
    <row r="36" spans="1:12" ht="17.25" thickTop="1" thickBot="1" x14ac:dyDescent="0.3">
      <c r="A36" s="53"/>
      <c r="B36" s="53"/>
      <c r="C36" s="53"/>
      <c r="D36" s="53"/>
      <c r="E36" s="66" t="s">
        <v>41</v>
      </c>
      <c r="F36" s="66"/>
      <c r="G36" s="66"/>
      <c r="H36" s="53"/>
      <c r="I36" s="66" t="s">
        <v>41</v>
      </c>
      <c r="J36" s="67"/>
      <c r="K36" s="67"/>
      <c r="L36" s="68">
        <f>$L$34+$L$35</f>
        <v>5971342</v>
      </c>
    </row>
    <row r="37" spans="1:12" ht="15.75" thickTop="1" x14ac:dyDescent="0.2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3"/>
    </row>
  </sheetData>
  <printOptions horizontalCentered="1" verticalCentered="1"/>
  <pageMargins left="0.78740157480314965" right="0" top="1.1811023622047245" bottom="0" header="0" footer="0"/>
  <pageSetup paperSize="9" scale="9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084BF-5612-4E4D-A119-6E21E266810D}">
  <dimension ref="B5:C5"/>
  <sheetViews>
    <sheetView workbookViewId="0">
      <selection activeCell="J21" sqref="J21"/>
    </sheetView>
  </sheetViews>
  <sheetFormatPr defaultRowHeight="12.75" x14ac:dyDescent="0.2"/>
  <sheetData>
    <row r="5" spans="2:3" x14ac:dyDescent="0.2">
      <c r="B5" s="3" t="s">
        <v>185</v>
      </c>
      <c r="C5" s="3"/>
    </row>
  </sheetData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9D626-CBF5-4187-A70D-A29AD8715B18}">
  <dimension ref="A1:T37"/>
  <sheetViews>
    <sheetView workbookViewId="0">
      <pane xSplit="1" ySplit="7" topLeftCell="B23" activePane="bottomRight" state="frozen"/>
      <selection pane="topRight" activeCell="B1" sqref="B1"/>
      <selection pane="bottomLeft" activeCell="A8" sqref="A8"/>
      <selection pane="bottomRight" activeCell="F39" sqref="F39"/>
    </sheetView>
  </sheetViews>
  <sheetFormatPr defaultColWidth="9.140625" defaultRowHeight="12.75" x14ac:dyDescent="0.2"/>
  <cols>
    <col min="1" max="1" width="9.140625" style="3"/>
    <col min="2" max="3" width="12.7109375" style="3" customWidth="1"/>
    <col min="4" max="4" width="9.28515625" style="3" hidden="1" customWidth="1"/>
    <col min="5" max="8" width="12.7109375" style="3" customWidth="1"/>
    <col min="9" max="9" width="9.28515625" style="3" hidden="1" customWidth="1"/>
    <col min="10" max="10" width="12.7109375" style="3" customWidth="1"/>
    <col min="11" max="15" width="9.28515625" style="3" hidden="1" customWidth="1"/>
    <col min="16" max="16" width="9.85546875" style="3" hidden="1" customWidth="1"/>
    <col min="17" max="17" width="9.28515625" style="3" hidden="1" customWidth="1"/>
    <col min="18" max="18" width="12.7109375" style="3" customWidth="1"/>
    <col min="19" max="19" width="9.140625" style="3"/>
    <col min="20" max="20" width="13.7109375" style="3" customWidth="1"/>
    <col min="21" max="16384" width="9.140625" style="3"/>
  </cols>
  <sheetData>
    <row r="1" spans="1:18" ht="20.2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4"/>
      <c r="R1" s="4"/>
    </row>
    <row r="2" spans="1:18" ht="23.25" x14ac:dyDescent="0.35">
      <c r="A2" s="4" t="s">
        <v>1</v>
      </c>
      <c r="B2" s="5"/>
      <c r="C2" s="6" t="s">
        <v>45</v>
      </c>
      <c r="D2" s="7"/>
      <c r="E2" s="2"/>
      <c r="F2" s="2"/>
      <c r="G2" s="2"/>
      <c r="H2" s="13"/>
      <c r="I2" s="2"/>
      <c r="J2" s="2"/>
      <c r="K2" s="2"/>
      <c r="M2" s="2"/>
      <c r="N2" s="13" t="s">
        <v>46</v>
      </c>
      <c r="O2" s="13"/>
      <c r="P2" s="2"/>
      <c r="Q2" s="2"/>
      <c r="R2" s="2"/>
    </row>
    <row r="3" spans="1:18" x14ac:dyDescent="0.2">
      <c r="A3" s="2"/>
      <c r="B3" s="2"/>
      <c r="C3" s="8"/>
      <c r="D3" s="2"/>
      <c r="E3" s="9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8.75" thickBot="1" x14ac:dyDescent="0.3">
      <c r="A4" s="10" t="s">
        <v>3</v>
      </c>
      <c r="B4" s="2"/>
      <c r="C4" s="11"/>
      <c r="D4" s="12"/>
      <c r="E4" s="12" t="s">
        <v>45</v>
      </c>
      <c r="F4" s="13"/>
      <c r="G4" s="14"/>
      <c r="H4" s="2"/>
      <c r="I4" s="2"/>
      <c r="J4" s="9"/>
      <c r="K4" s="2"/>
      <c r="L4" s="2"/>
      <c r="M4" s="2"/>
      <c r="N4" s="2"/>
    </row>
    <row r="5" spans="1:18" ht="13.5" thickTop="1" x14ac:dyDescent="0.2">
      <c r="A5" s="15" t="s">
        <v>4</v>
      </c>
      <c r="B5" s="16"/>
      <c r="C5" s="17"/>
      <c r="D5" s="17"/>
      <c r="E5" s="17"/>
      <c r="F5" s="18" t="s">
        <v>5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9"/>
    </row>
    <row r="6" spans="1:18" x14ac:dyDescent="0.2">
      <c r="A6" s="20" t="s">
        <v>6</v>
      </c>
      <c r="B6" s="21">
        <v>111</v>
      </c>
      <c r="C6" s="22">
        <v>201</v>
      </c>
      <c r="D6" s="22">
        <v>203</v>
      </c>
      <c r="E6" s="22">
        <v>205</v>
      </c>
      <c r="F6" s="22">
        <v>207</v>
      </c>
      <c r="G6" s="22">
        <v>209</v>
      </c>
      <c r="H6" s="22">
        <v>211</v>
      </c>
      <c r="I6" s="22">
        <v>212</v>
      </c>
      <c r="J6" s="22">
        <v>213</v>
      </c>
      <c r="K6" s="22">
        <v>214</v>
      </c>
      <c r="L6" s="22">
        <v>217</v>
      </c>
      <c r="M6" s="22">
        <v>218</v>
      </c>
      <c r="N6" s="22">
        <v>221</v>
      </c>
      <c r="O6" s="22" t="s">
        <v>47</v>
      </c>
      <c r="P6" s="22" t="s">
        <v>48</v>
      </c>
      <c r="Q6" s="69" t="s">
        <v>49</v>
      </c>
      <c r="R6" s="23" t="s">
        <v>7</v>
      </c>
    </row>
    <row r="7" spans="1:18" ht="13.5" thickBot="1" x14ac:dyDescent="0.25">
      <c r="A7" s="24"/>
      <c r="B7" s="25" t="s">
        <v>8</v>
      </c>
      <c r="C7" s="26" t="s">
        <v>9</v>
      </c>
      <c r="D7" s="26" t="s">
        <v>10</v>
      </c>
      <c r="E7" s="26" t="s">
        <v>11</v>
      </c>
      <c r="F7" s="26" t="s">
        <v>12</v>
      </c>
      <c r="G7" s="26" t="s">
        <v>13</v>
      </c>
      <c r="H7" s="26" t="s">
        <v>14</v>
      </c>
      <c r="I7" s="26" t="s">
        <v>15</v>
      </c>
      <c r="J7" s="26" t="s">
        <v>16</v>
      </c>
      <c r="K7" s="26" t="s">
        <v>17</v>
      </c>
      <c r="L7" s="26" t="s">
        <v>50</v>
      </c>
      <c r="M7" s="26" t="s">
        <v>51</v>
      </c>
      <c r="N7" s="26" t="s">
        <v>52</v>
      </c>
      <c r="O7" s="70" t="s">
        <v>53</v>
      </c>
      <c r="P7" s="70" t="s">
        <v>54</v>
      </c>
      <c r="Q7" s="71" t="s">
        <v>55</v>
      </c>
      <c r="R7" s="27"/>
    </row>
    <row r="8" spans="1:18" ht="13.5" thickTop="1" x14ac:dyDescent="0.2">
      <c r="A8" s="28" t="s">
        <v>18</v>
      </c>
      <c r="B8" s="29">
        <v>863923</v>
      </c>
      <c r="C8" s="30">
        <v>121018</v>
      </c>
      <c r="D8" s="31"/>
      <c r="E8" s="31">
        <v>245099</v>
      </c>
      <c r="F8" s="31">
        <v>151255</v>
      </c>
      <c r="G8" s="31">
        <v>25661</v>
      </c>
      <c r="H8" s="31">
        <v>221378</v>
      </c>
      <c r="I8" s="31"/>
      <c r="J8" s="31">
        <v>82909</v>
      </c>
      <c r="K8" s="31"/>
      <c r="L8" s="31">
        <v>0</v>
      </c>
      <c r="M8" s="31">
        <v>0</v>
      </c>
      <c r="N8" s="31">
        <v>0</v>
      </c>
      <c r="O8" s="31">
        <v>0</v>
      </c>
      <c r="P8" s="72">
        <v>0</v>
      </c>
      <c r="Q8" s="73">
        <v>0</v>
      </c>
      <c r="R8" s="32">
        <v>1711243</v>
      </c>
    </row>
    <row r="9" spans="1:18" x14ac:dyDescent="0.2">
      <c r="A9" s="33" t="s">
        <v>19</v>
      </c>
      <c r="B9" s="34">
        <v>262697</v>
      </c>
      <c r="C9" s="35">
        <v>30818</v>
      </c>
      <c r="D9" s="36"/>
      <c r="E9" s="36">
        <v>99169</v>
      </c>
      <c r="F9" s="36">
        <v>57758</v>
      </c>
      <c r="G9" s="36">
        <v>9538</v>
      </c>
      <c r="H9" s="36">
        <v>93895</v>
      </c>
      <c r="I9" s="36"/>
      <c r="J9" s="36">
        <v>27924</v>
      </c>
      <c r="K9" s="36"/>
      <c r="L9" s="36">
        <v>0</v>
      </c>
      <c r="M9" s="36">
        <v>0</v>
      </c>
      <c r="N9" s="36">
        <v>0</v>
      </c>
      <c r="O9" s="36">
        <v>0</v>
      </c>
      <c r="P9" s="74">
        <v>0</v>
      </c>
      <c r="Q9" s="75">
        <v>0</v>
      </c>
      <c r="R9" s="37">
        <v>581799</v>
      </c>
    </row>
    <row r="10" spans="1:18" x14ac:dyDescent="0.2">
      <c r="A10" s="33" t="s">
        <v>20</v>
      </c>
      <c r="B10" s="34">
        <v>1837982</v>
      </c>
      <c r="C10" s="35">
        <v>165982</v>
      </c>
      <c r="D10" s="36"/>
      <c r="E10" s="36">
        <v>266321</v>
      </c>
      <c r="F10" s="36">
        <v>147181</v>
      </c>
      <c r="G10" s="36">
        <v>36478</v>
      </c>
      <c r="H10" s="36">
        <v>298004</v>
      </c>
      <c r="I10" s="36"/>
      <c r="J10" s="36">
        <v>93875</v>
      </c>
      <c r="K10" s="36"/>
      <c r="L10" s="36">
        <v>0</v>
      </c>
      <c r="M10" s="36">
        <v>0</v>
      </c>
      <c r="N10" s="36">
        <v>0</v>
      </c>
      <c r="O10" s="36">
        <v>0</v>
      </c>
      <c r="P10" s="74">
        <v>0</v>
      </c>
      <c r="Q10" s="75">
        <v>0</v>
      </c>
      <c r="R10" s="38">
        <v>2845823</v>
      </c>
    </row>
    <row r="11" spans="1:18" x14ac:dyDescent="0.2">
      <c r="A11" s="33" t="s">
        <v>21</v>
      </c>
      <c r="B11" s="34">
        <v>160069</v>
      </c>
      <c r="C11" s="35">
        <v>20314</v>
      </c>
      <c r="D11" s="36"/>
      <c r="E11" s="36">
        <v>39330</v>
      </c>
      <c r="F11" s="36">
        <v>26802</v>
      </c>
      <c r="G11" s="36">
        <v>4755</v>
      </c>
      <c r="H11" s="36">
        <v>42066</v>
      </c>
      <c r="I11" s="36"/>
      <c r="J11" s="36">
        <v>15553</v>
      </c>
      <c r="K11" s="36"/>
      <c r="L11" s="36">
        <v>0</v>
      </c>
      <c r="M11" s="36">
        <v>0</v>
      </c>
      <c r="N11" s="36">
        <v>0</v>
      </c>
      <c r="O11" s="36">
        <v>0</v>
      </c>
      <c r="P11" s="74">
        <v>0</v>
      </c>
      <c r="Q11" s="75">
        <v>0</v>
      </c>
      <c r="R11" s="38">
        <v>308889</v>
      </c>
    </row>
    <row r="12" spans="1:18" x14ac:dyDescent="0.2">
      <c r="A12" s="33" t="s">
        <v>22</v>
      </c>
      <c r="B12" s="34">
        <v>212572</v>
      </c>
      <c r="C12" s="35">
        <v>27646</v>
      </c>
      <c r="D12" s="36"/>
      <c r="E12" s="36">
        <v>50411</v>
      </c>
      <c r="F12" s="36">
        <v>24191</v>
      </c>
      <c r="G12" s="36">
        <v>2498</v>
      </c>
      <c r="H12" s="36">
        <v>38517</v>
      </c>
      <c r="I12" s="36"/>
      <c r="J12" s="36">
        <v>29107</v>
      </c>
      <c r="K12" s="36"/>
      <c r="L12" s="36">
        <v>0</v>
      </c>
      <c r="M12" s="36">
        <v>0</v>
      </c>
      <c r="N12" s="36">
        <v>0</v>
      </c>
      <c r="O12" s="36">
        <v>0</v>
      </c>
      <c r="P12" s="74">
        <v>0</v>
      </c>
      <c r="Q12" s="75">
        <v>0</v>
      </c>
      <c r="R12" s="38">
        <v>384942</v>
      </c>
    </row>
    <row r="13" spans="1:18" x14ac:dyDescent="0.2">
      <c r="A13" s="33" t="s">
        <v>23</v>
      </c>
      <c r="B13" s="34">
        <v>993</v>
      </c>
      <c r="C13" s="35">
        <v>69</v>
      </c>
      <c r="D13" s="36"/>
      <c r="E13" s="36">
        <v>166</v>
      </c>
      <c r="F13" s="36">
        <v>111</v>
      </c>
      <c r="G13" s="36">
        <v>7</v>
      </c>
      <c r="H13" s="36">
        <v>71</v>
      </c>
      <c r="I13" s="36"/>
      <c r="J13" s="36">
        <v>125</v>
      </c>
      <c r="K13" s="36"/>
      <c r="L13" s="36">
        <v>0</v>
      </c>
      <c r="M13" s="36">
        <v>0</v>
      </c>
      <c r="N13" s="36">
        <v>0</v>
      </c>
      <c r="O13" s="36">
        <v>0</v>
      </c>
      <c r="P13" s="74">
        <v>0</v>
      </c>
      <c r="Q13" s="75">
        <v>0</v>
      </c>
      <c r="R13" s="38">
        <v>1542</v>
      </c>
    </row>
    <row r="14" spans="1:18" x14ac:dyDescent="0.2">
      <c r="A14" s="33" t="s">
        <v>24</v>
      </c>
      <c r="B14" s="34">
        <v>20946</v>
      </c>
      <c r="C14" s="35">
        <v>2344</v>
      </c>
      <c r="D14" s="36"/>
      <c r="E14" s="36">
        <v>6372</v>
      </c>
      <c r="F14" s="36">
        <v>1889</v>
      </c>
      <c r="G14" s="36">
        <v>328</v>
      </c>
      <c r="H14" s="36">
        <v>5013</v>
      </c>
      <c r="I14" s="36"/>
      <c r="J14" s="36">
        <v>2458</v>
      </c>
      <c r="K14" s="36"/>
      <c r="L14" s="36">
        <v>0</v>
      </c>
      <c r="M14" s="36">
        <v>0</v>
      </c>
      <c r="N14" s="36">
        <v>0</v>
      </c>
      <c r="O14" s="36">
        <v>0</v>
      </c>
      <c r="P14" s="74">
        <v>0</v>
      </c>
      <c r="Q14" s="75">
        <v>0</v>
      </c>
      <c r="R14" s="38">
        <v>39350</v>
      </c>
    </row>
    <row r="15" spans="1:18" hidden="1" x14ac:dyDescent="0.2">
      <c r="A15" s="33" t="s">
        <v>25</v>
      </c>
      <c r="B15" s="34">
        <v>0</v>
      </c>
      <c r="C15" s="35">
        <v>0</v>
      </c>
      <c r="D15" s="36"/>
      <c r="E15" s="36">
        <v>0</v>
      </c>
      <c r="F15" s="36">
        <v>0</v>
      </c>
      <c r="G15" s="36">
        <v>0</v>
      </c>
      <c r="H15" s="36">
        <v>0</v>
      </c>
      <c r="I15" s="36"/>
      <c r="J15" s="36">
        <v>0</v>
      </c>
      <c r="K15" s="36"/>
      <c r="L15" s="36">
        <v>0</v>
      </c>
      <c r="M15" s="36">
        <v>0</v>
      </c>
      <c r="N15" s="36">
        <v>0</v>
      </c>
      <c r="O15" s="36">
        <v>0</v>
      </c>
      <c r="P15" s="74">
        <v>0</v>
      </c>
      <c r="Q15" s="75">
        <v>0</v>
      </c>
      <c r="R15" s="38">
        <v>0</v>
      </c>
    </row>
    <row r="16" spans="1:18" x14ac:dyDescent="0.2">
      <c r="A16" s="33" t="s">
        <v>26</v>
      </c>
      <c r="B16" s="34">
        <v>12238</v>
      </c>
      <c r="C16" s="35">
        <v>1520</v>
      </c>
      <c r="D16" s="36"/>
      <c r="E16" s="36">
        <v>2091</v>
      </c>
      <c r="F16" s="36">
        <v>1049</v>
      </c>
      <c r="G16" s="36">
        <v>158</v>
      </c>
      <c r="H16" s="36">
        <v>1473</v>
      </c>
      <c r="I16" s="36"/>
      <c r="J16" s="36">
        <v>1095</v>
      </c>
      <c r="K16" s="36"/>
      <c r="L16" s="36">
        <v>0</v>
      </c>
      <c r="M16" s="36">
        <v>0</v>
      </c>
      <c r="N16" s="36">
        <v>0</v>
      </c>
      <c r="O16" s="36">
        <v>0</v>
      </c>
      <c r="P16" s="74">
        <v>0</v>
      </c>
      <c r="Q16" s="75">
        <v>0</v>
      </c>
      <c r="R16" s="38">
        <v>19624</v>
      </c>
    </row>
    <row r="17" spans="1:20" x14ac:dyDescent="0.2">
      <c r="A17" s="33" t="s">
        <v>27</v>
      </c>
      <c r="B17" s="34">
        <v>17056</v>
      </c>
      <c r="C17" s="35">
        <v>1220</v>
      </c>
      <c r="D17" s="36"/>
      <c r="E17" s="36">
        <v>2549</v>
      </c>
      <c r="F17" s="36">
        <v>2722</v>
      </c>
      <c r="G17" s="36">
        <v>400</v>
      </c>
      <c r="H17" s="36">
        <v>3096</v>
      </c>
      <c r="I17" s="36"/>
      <c r="J17" s="36">
        <v>815</v>
      </c>
      <c r="K17" s="36"/>
      <c r="L17" s="36">
        <v>0</v>
      </c>
      <c r="M17" s="36">
        <v>0</v>
      </c>
      <c r="N17" s="36">
        <v>0</v>
      </c>
      <c r="O17" s="36">
        <v>0</v>
      </c>
      <c r="P17" s="74">
        <v>0</v>
      </c>
      <c r="Q17" s="75">
        <v>0</v>
      </c>
      <c r="R17" s="38">
        <v>27858</v>
      </c>
    </row>
    <row r="18" spans="1:20" x14ac:dyDescent="0.2">
      <c r="A18" s="33" t="s">
        <v>28</v>
      </c>
      <c r="B18" s="34">
        <v>6092</v>
      </c>
      <c r="C18" s="35">
        <v>58</v>
      </c>
      <c r="D18" s="36"/>
      <c r="E18" s="36">
        <v>294</v>
      </c>
      <c r="F18" s="36">
        <v>187</v>
      </c>
      <c r="G18" s="36">
        <v>0</v>
      </c>
      <c r="H18" s="36">
        <v>301</v>
      </c>
      <c r="I18" s="36"/>
      <c r="J18" s="36">
        <v>201</v>
      </c>
      <c r="K18" s="36"/>
      <c r="L18" s="36">
        <v>0</v>
      </c>
      <c r="M18" s="36">
        <v>0</v>
      </c>
      <c r="N18" s="36">
        <v>0</v>
      </c>
      <c r="O18" s="36">
        <v>0</v>
      </c>
      <c r="P18" s="74">
        <v>0</v>
      </c>
      <c r="Q18" s="75">
        <v>0</v>
      </c>
      <c r="R18" s="38">
        <v>7133</v>
      </c>
    </row>
    <row r="19" spans="1:20" x14ac:dyDescent="0.2">
      <c r="A19" s="33" t="s">
        <v>29</v>
      </c>
      <c r="B19" s="34">
        <v>3834</v>
      </c>
      <c r="C19" s="35">
        <v>589</v>
      </c>
      <c r="D19" s="36"/>
      <c r="E19" s="36">
        <v>1450</v>
      </c>
      <c r="F19" s="36">
        <v>398</v>
      </c>
      <c r="G19" s="36">
        <v>87</v>
      </c>
      <c r="H19" s="36">
        <v>1389</v>
      </c>
      <c r="I19" s="36"/>
      <c r="J19" s="36">
        <v>683</v>
      </c>
      <c r="K19" s="36"/>
      <c r="L19" s="36">
        <v>0</v>
      </c>
      <c r="M19" s="36">
        <v>0</v>
      </c>
      <c r="N19" s="36">
        <v>0</v>
      </c>
      <c r="O19" s="36">
        <v>0</v>
      </c>
      <c r="P19" s="74">
        <v>0</v>
      </c>
      <c r="Q19" s="75">
        <v>0</v>
      </c>
      <c r="R19" s="38">
        <v>8430</v>
      </c>
    </row>
    <row r="20" spans="1:20" x14ac:dyDescent="0.2">
      <c r="A20" s="33" t="s">
        <v>30</v>
      </c>
      <c r="B20" s="34">
        <v>10</v>
      </c>
      <c r="C20" s="35">
        <v>2</v>
      </c>
      <c r="D20" s="36"/>
      <c r="E20" s="36">
        <v>2</v>
      </c>
      <c r="F20" s="36">
        <v>1</v>
      </c>
      <c r="G20" s="36">
        <v>0</v>
      </c>
      <c r="H20" s="36">
        <v>2</v>
      </c>
      <c r="I20" s="36"/>
      <c r="J20" s="36">
        <v>1</v>
      </c>
      <c r="K20" s="36"/>
      <c r="L20" s="36">
        <v>0</v>
      </c>
      <c r="M20" s="36">
        <v>0</v>
      </c>
      <c r="N20" s="36">
        <v>0</v>
      </c>
      <c r="O20" s="36">
        <v>0</v>
      </c>
      <c r="P20" s="74">
        <v>0</v>
      </c>
      <c r="Q20" s="75">
        <v>0</v>
      </c>
      <c r="R20" s="38">
        <v>18</v>
      </c>
    </row>
    <row r="21" spans="1:20" x14ac:dyDescent="0.2">
      <c r="A21" s="39" t="s">
        <v>31</v>
      </c>
      <c r="B21" s="34">
        <v>507</v>
      </c>
      <c r="C21" s="35">
        <v>43</v>
      </c>
      <c r="D21" s="36"/>
      <c r="E21" s="36">
        <v>80</v>
      </c>
      <c r="F21" s="36">
        <v>34</v>
      </c>
      <c r="G21" s="36">
        <v>6</v>
      </c>
      <c r="H21" s="36">
        <v>42</v>
      </c>
      <c r="I21" s="36"/>
      <c r="J21" s="36">
        <v>67</v>
      </c>
      <c r="K21" s="36"/>
      <c r="L21" s="36">
        <v>0</v>
      </c>
      <c r="M21" s="36">
        <v>0</v>
      </c>
      <c r="N21" s="36">
        <v>0</v>
      </c>
      <c r="O21" s="36">
        <v>0</v>
      </c>
      <c r="P21" s="74">
        <v>0</v>
      </c>
      <c r="Q21" s="75">
        <v>0</v>
      </c>
      <c r="R21" s="38">
        <v>779</v>
      </c>
    </row>
    <row r="22" spans="1:20" x14ac:dyDescent="0.2">
      <c r="A22" s="39" t="s">
        <v>32</v>
      </c>
      <c r="B22" s="34">
        <v>1285</v>
      </c>
      <c r="C22" s="35">
        <v>0</v>
      </c>
      <c r="D22" s="36"/>
      <c r="E22" s="36">
        <v>7</v>
      </c>
      <c r="F22" s="36">
        <v>0</v>
      </c>
      <c r="G22" s="36">
        <v>0</v>
      </c>
      <c r="H22" s="36">
        <v>3</v>
      </c>
      <c r="I22" s="36"/>
      <c r="J22" s="36">
        <v>0</v>
      </c>
      <c r="K22" s="36"/>
      <c r="L22" s="36">
        <v>0</v>
      </c>
      <c r="M22" s="36">
        <v>0</v>
      </c>
      <c r="N22" s="36">
        <v>0</v>
      </c>
      <c r="O22" s="36">
        <v>0</v>
      </c>
      <c r="P22" s="74">
        <v>0</v>
      </c>
      <c r="Q22" s="75">
        <v>0</v>
      </c>
      <c r="R22" s="38">
        <v>1295</v>
      </c>
    </row>
    <row r="23" spans="1:20" x14ac:dyDescent="0.2">
      <c r="A23" s="39" t="s">
        <v>33</v>
      </c>
      <c r="B23" s="34">
        <v>694</v>
      </c>
      <c r="C23" s="35">
        <v>37</v>
      </c>
      <c r="D23" s="36"/>
      <c r="E23" s="36">
        <v>110</v>
      </c>
      <c r="F23" s="36">
        <v>138</v>
      </c>
      <c r="G23" s="36">
        <v>16</v>
      </c>
      <c r="H23" s="36">
        <v>151</v>
      </c>
      <c r="I23" s="36"/>
      <c r="J23" s="36">
        <v>29</v>
      </c>
      <c r="K23" s="36"/>
      <c r="L23" s="36">
        <v>0</v>
      </c>
      <c r="M23" s="36">
        <v>0</v>
      </c>
      <c r="N23" s="36">
        <v>0</v>
      </c>
      <c r="O23" s="36">
        <v>0</v>
      </c>
      <c r="P23" s="74">
        <v>0</v>
      </c>
      <c r="Q23" s="75">
        <v>0</v>
      </c>
      <c r="R23" s="38">
        <v>1175</v>
      </c>
    </row>
    <row r="24" spans="1:20" ht="13.5" thickBot="1" x14ac:dyDescent="0.25">
      <c r="A24" s="40" t="s">
        <v>43</v>
      </c>
      <c r="B24" s="34">
        <v>90</v>
      </c>
      <c r="C24" s="41">
        <v>70</v>
      </c>
      <c r="D24" s="42"/>
      <c r="E24" s="42">
        <v>7</v>
      </c>
      <c r="F24" s="42">
        <v>29</v>
      </c>
      <c r="G24" s="42">
        <v>0</v>
      </c>
      <c r="H24" s="42">
        <v>20</v>
      </c>
      <c r="I24" s="42"/>
      <c r="J24" s="42">
        <v>1</v>
      </c>
      <c r="K24" s="42"/>
      <c r="L24" s="42">
        <v>0</v>
      </c>
      <c r="M24" s="42">
        <v>0</v>
      </c>
      <c r="N24" s="42">
        <v>0</v>
      </c>
      <c r="O24" s="42">
        <v>0</v>
      </c>
      <c r="P24" s="76">
        <v>0</v>
      </c>
      <c r="Q24" s="75">
        <v>0</v>
      </c>
      <c r="R24" s="38">
        <v>217</v>
      </c>
    </row>
    <row r="25" spans="1:20" ht="13.5" thickTop="1" x14ac:dyDescent="0.2">
      <c r="A25" s="43" t="s">
        <v>34</v>
      </c>
      <c r="B25" s="44">
        <v>1739764</v>
      </c>
      <c r="C25" s="45">
        <v>226667</v>
      </c>
      <c r="D25" s="45"/>
      <c r="E25" s="45">
        <v>486161</v>
      </c>
      <c r="F25" s="45">
        <v>281910</v>
      </c>
      <c r="G25" s="45">
        <v>48015</v>
      </c>
      <c r="H25" s="45">
        <v>440694</v>
      </c>
      <c r="I25" s="45"/>
      <c r="J25" s="45">
        <v>177017</v>
      </c>
      <c r="K25" s="45"/>
      <c r="L25" s="45">
        <v>0</v>
      </c>
      <c r="M25" s="45">
        <v>0</v>
      </c>
      <c r="N25" s="45">
        <v>0</v>
      </c>
      <c r="O25" s="45">
        <v>0</v>
      </c>
      <c r="P25" s="77">
        <v>0</v>
      </c>
      <c r="Q25" s="78">
        <v>0</v>
      </c>
      <c r="R25" s="46">
        <v>3400228</v>
      </c>
    </row>
    <row r="26" spans="1:20" ht="13.5" thickBot="1" x14ac:dyDescent="0.25">
      <c r="A26" s="47" t="s">
        <v>35</v>
      </c>
      <c r="B26" s="48">
        <v>1661224</v>
      </c>
      <c r="C26" s="49">
        <v>145063</v>
      </c>
      <c r="D26" s="49"/>
      <c r="E26" s="49">
        <v>227297</v>
      </c>
      <c r="F26" s="49">
        <v>131835</v>
      </c>
      <c r="G26" s="49">
        <v>31917</v>
      </c>
      <c r="H26" s="49">
        <v>264727</v>
      </c>
      <c r="I26" s="49"/>
      <c r="J26" s="49">
        <v>77826</v>
      </c>
      <c r="K26" s="49"/>
      <c r="L26" s="49">
        <v>0</v>
      </c>
      <c r="M26" s="49">
        <v>0</v>
      </c>
      <c r="N26" s="49">
        <v>0</v>
      </c>
      <c r="O26" s="49">
        <v>0</v>
      </c>
      <c r="P26" s="79">
        <v>0</v>
      </c>
      <c r="Q26" s="80">
        <v>0</v>
      </c>
      <c r="R26" s="50">
        <v>2539889</v>
      </c>
    </row>
    <row r="27" spans="1:20" ht="14.25" thickTop="1" thickBot="1" x14ac:dyDescent="0.25">
      <c r="A27" s="51" t="s">
        <v>36</v>
      </c>
      <c r="B27" s="44">
        <v>3400988</v>
      </c>
      <c r="C27" s="45">
        <v>371730</v>
      </c>
      <c r="D27" s="45">
        <v>0</v>
      </c>
      <c r="E27" s="45">
        <v>713458</v>
      </c>
      <c r="F27" s="45">
        <v>413745</v>
      </c>
      <c r="G27" s="45">
        <v>79932</v>
      </c>
      <c r="H27" s="45">
        <v>705421</v>
      </c>
      <c r="I27" s="45">
        <v>0</v>
      </c>
      <c r="J27" s="45">
        <v>254843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81">
        <v>0</v>
      </c>
      <c r="Q27" s="78">
        <v>0</v>
      </c>
      <c r="R27" s="52">
        <v>5940117</v>
      </c>
    </row>
    <row r="28" spans="1:20" ht="15.75" thickTop="1" x14ac:dyDescent="0.2">
      <c r="A28" s="53"/>
      <c r="B28" s="54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T28" s="55"/>
    </row>
    <row r="29" spans="1:20" ht="16.5" thickBot="1" x14ac:dyDescent="0.3">
      <c r="A29" s="56" t="s">
        <v>37</v>
      </c>
      <c r="B29" s="57"/>
      <c r="C29" s="57"/>
      <c r="D29" s="57"/>
      <c r="E29" s="57"/>
      <c r="F29" s="57"/>
      <c r="G29" s="82" t="s">
        <v>56</v>
      </c>
      <c r="H29" s="57"/>
      <c r="I29" s="57"/>
      <c r="J29" s="57"/>
      <c r="K29" s="57"/>
      <c r="M29" s="57"/>
      <c r="N29" s="82" t="s">
        <v>56</v>
      </c>
      <c r="O29" s="82"/>
      <c r="P29" s="57"/>
      <c r="Q29" s="57"/>
      <c r="R29" s="57"/>
      <c r="T29" s="55"/>
    </row>
    <row r="30" spans="1:20" ht="13.5" thickTop="1" x14ac:dyDescent="0.2">
      <c r="A30" s="58" t="s">
        <v>38</v>
      </c>
      <c r="B30" s="59">
        <v>6539</v>
      </c>
      <c r="C30" s="60">
        <v>2716</v>
      </c>
      <c r="D30" s="60">
        <v>0</v>
      </c>
      <c r="E30" s="60">
        <v>18</v>
      </c>
      <c r="F30" s="60">
        <v>-2137</v>
      </c>
      <c r="G30" s="60">
        <v>-358</v>
      </c>
      <c r="H30" s="60">
        <v>565</v>
      </c>
      <c r="I30" s="60">
        <v>0</v>
      </c>
      <c r="J30" s="60">
        <v>-749</v>
      </c>
      <c r="K30" s="60">
        <v>0</v>
      </c>
      <c r="L30" s="60">
        <v>0</v>
      </c>
      <c r="M30" s="60">
        <v>0</v>
      </c>
      <c r="N30" s="60">
        <v>0</v>
      </c>
      <c r="O30" s="60">
        <v>0</v>
      </c>
      <c r="P30" s="60">
        <v>0</v>
      </c>
      <c r="Q30" s="83">
        <v>0</v>
      </c>
      <c r="R30" s="61">
        <v>6594</v>
      </c>
    </row>
    <row r="31" spans="1:20" ht="13.5" thickBot="1" x14ac:dyDescent="0.25">
      <c r="A31" s="62" t="s">
        <v>35</v>
      </c>
      <c r="B31" s="34">
        <v>2095</v>
      </c>
      <c r="C31" s="36">
        <v>737</v>
      </c>
      <c r="D31" s="36">
        <v>0</v>
      </c>
      <c r="E31" s="36">
        <v>649</v>
      </c>
      <c r="F31" s="36">
        <v>261</v>
      </c>
      <c r="G31" s="36">
        <v>60</v>
      </c>
      <c r="H31" s="36">
        <v>1667</v>
      </c>
      <c r="I31" s="36">
        <v>0</v>
      </c>
      <c r="J31" s="36">
        <v>10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84">
        <v>0</v>
      </c>
      <c r="R31" s="63">
        <v>5479</v>
      </c>
    </row>
    <row r="32" spans="1:20" ht="15.75" thickTop="1" x14ac:dyDescent="0.2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</row>
    <row r="33" spans="1:18" ht="16.5" thickBot="1" x14ac:dyDescent="0.3">
      <c r="A33" s="64" t="s">
        <v>39</v>
      </c>
      <c r="B33" s="57"/>
      <c r="C33" s="57"/>
      <c r="D33" s="57"/>
      <c r="E33" s="57"/>
      <c r="F33" s="57"/>
      <c r="G33" s="82" t="s">
        <v>57</v>
      </c>
      <c r="H33" s="57"/>
      <c r="I33" s="57"/>
      <c r="J33" s="57"/>
      <c r="K33" s="57"/>
      <c r="M33" s="57"/>
      <c r="N33" s="82" t="s">
        <v>57</v>
      </c>
      <c r="O33" s="82"/>
      <c r="P33" s="57"/>
      <c r="Q33" s="57"/>
      <c r="R33" s="57"/>
    </row>
    <row r="34" spans="1:18" ht="13.5" thickTop="1" x14ac:dyDescent="0.2">
      <c r="A34" s="65" t="s">
        <v>40</v>
      </c>
      <c r="B34" s="59">
        <v>1746303</v>
      </c>
      <c r="C34" s="60">
        <v>229383</v>
      </c>
      <c r="D34" s="60">
        <v>0</v>
      </c>
      <c r="E34" s="60">
        <v>486179</v>
      </c>
      <c r="F34" s="60">
        <v>279773</v>
      </c>
      <c r="G34" s="60">
        <v>47657</v>
      </c>
      <c r="H34" s="60">
        <v>441259</v>
      </c>
      <c r="I34" s="60">
        <v>0</v>
      </c>
      <c r="J34" s="60">
        <v>176268</v>
      </c>
      <c r="K34" s="60">
        <v>0</v>
      </c>
      <c r="L34" s="60">
        <v>0</v>
      </c>
      <c r="M34" s="60">
        <v>0</v>
      </c>
      <c r="N34" s="60">
        <v>0</v>
      </c>
      <c r="O34" s="60">
        <v>0</v>
      </c>
      <c r="P34" s="60">
        <v>0</v>
      </c>
      <c r="Q34" s="83">
        <v>0</v>
      </c>
      <c r="R34" s="61">
        <v>3406822</v>
      </c>
    </row>
    <row r="35" spans="1:18" ht="13.5" thickBot="1" x14ac:dyDescent="0.25">
      <c r="A35" s="62" t="s">
        <v>35</v>
      </c>
      <c r="B35" s="34">
        <v>1663319</v>
      </c>
      <c r="C35" s="36">
        <v>145800</v>
      </c>
      <c r="D35" s="36">
        <v>0</v>
      </c>
      <c r="E35" s="36">
        <v>227946</v>
      </c>
      <c r="F35" s="36">
        <v>132096</v>
      </c>
      <c r="G35" s="36">
        <v>31977</v>
      </c>
      <c r="H35" s="36">
        <v>266394</v>
      </c>
      <c r="I35" s="36">
        <v>0</v>
      </c>
      <c r="J35" s="36">
        <v>77836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84">
        <v>0</v>
      </c>
      <c r="R35" s="63">
        <v>2545368</v>
      </c>
    </row>
    <row r="36" spans="1:18" ht="17.25" thickTop="1" thickBot="1" x14ac:dyDescent="0.3">
      <c r="A36" s="53"/>
      <c r="B36" s="66" t="s">
        <v>41</v>
      </c>
      <c r="C36" s="53"/>
      <c r="D36" s="53"/>
      <c r="E36" s="85"/>
      <c r="F36" s="66"/>
      <c r="G36" s="66"/>
      <c r="H36" s="53"/>
      <c r="I36" s="66" t="s">
        <v>41</v>
      </c>
      <c r="J36" s="67"/>
      <c r="K36" s="67"/>
      <c r="L36" s="67"/>
      <c r="M36" s="67"/>
      <c r="N36" s="67"/>
      <c r="O36" s="67"/>
      <c r="P36" s="67"/>
      <c r="Q36" s="67"/>
      <c r="R36" s="68">
        <v>5952190</v>
      </c>
    </row>
    <row r="37" spans="1:18" ht="15.75" thickTop="1" x14ac:dyDescent="0.2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3"/>
    </row>
  </sheetData>
  <printOptions horizontalCentered="1"/>
  <pageMargins left="0.78740157480314965" right="0" top="0.78740157480314965" bottom="0" header="0" footer="0"/>
  <pageSetup paperSize="9" orientation="landscape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03D0E-6A17-45D2-9427-6DB6E74ABB7F}">
  <dimension ref="B5:C5"/>
  <sheetViews>
    <sheetView workbookViewId="0">
      <selection activeCell="I22" sqref="I22"/>
    </sheetView>
  </sheetViews>
  <sheetFormatPr defaultRowHeight="12.75" x14ac:dyDescent="0.2"/>
  <sheetData>
    <row r="5" spans="2:3" x14ac:dyDescent="0.2">
      <c r="B5" s="3" t="s">
        <v>184</v>
      </c>
      <c r="C5" s="3"/>
    </row>
  </sheetData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22978-F5A1-4587-9782-A1C406800E47}">
  <dimension ref="A1:T38"/>
  <sheetViews>
    <sheetView workbookViewId="0">
      <pane xSplit="1" ySplit="7" topLeftCell="B20" activePane="bottomRight" state="frozen"/>
      <selection pane="topRight" activeCell="B1" sqref="B1"/>
      <selection pane="bottomLeft" activeCell="A8" sqref="A8"/>
      <selection pane="bottomRight" activeCell="B39" sqref="B39:C39"/>
    </sheetView>
  </sheetViews>
  <sheetFormatPr defaultColWidth="9.140625" defaultRowHeight="12.75" x14ac:dyDescent="0.2"/>
  <cols>
    <col min="1" max="1" width="9.140625" style="3"/>
    <col min="2" max="3" width="12.7109375" style="3" customWidth="1"/>
    <col min="4" max="4" width="9.28515625" style="3" hidden="1" customWidth="1"/>
    <col min="5" max="8" width="12.7109375" style="3" customWidth="1"/>
    <col min="9" max="9" width="9.28515625" style="3" hidden="1" customWidth="1"/>
    <col min="10" max="10" width="12.7109375" style="3" customWidth="1"/>
    <col min="11" max="15" width="9.28515625" style="3" hidden="1" customWidth="1"/>
    <col min="16" max="16" width="9.85546875" style="3" hidden="1" customWidth="1"/>
    <col min="17" max="17" width="9.28515625" style="3" hidden="1" customWidth="1"/>
    <col min="18" max="18" width="12.7109375" style="3" customWidth="1"/>
    <col min="19" max="19" width="9.140625" style="3"/>
    <col min="20" max="20" width="13.7109375" style="3" customWidth="1"/>
    <col min="21" max="16384" width="9.140625" style="3"/>
  </cols>
  <sheetData>
    <row r="1" spans="1:18" ht="20.2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4"/>
      <c r="R1" s="4"/>
    </row>
    <row r="2" spans="1:18" ht="23.25" x14ac:dyDescent="0.35">
      <c r="A2" s="4" t="s">
        <v>1</v>
      </c>
      <c r="B2" s="5"/>
      <c r="C2" s="6" t="s">
        <v>58</v>
      </c>
      <c r="D2" s="7"/>
      <c r="E2" s="2"/>
      <c r="F2" s="2"/>
      <c r="G2" s="2"/>
      <c r="H2" s="13"/>
      <c r="I2" s="2"/>
      <c r="J2" s="2"/>
      <c r="K2" s="2"/>
      <c r="M2" s="2"/>
      <c r="N2" s="13" t="s">
        <v>46</v>
      </c>
      <c r="O2" s="13"/>
      <c r="P2" s="2"/>
      <c r="Q2" s="2"/>
      <c r="R2" s="2"/>
    </row>
    <row r="3" spans="1:18" x14ac:dyDescent="0.2">
      <c r="A3" s="2"/>
      <c r="B3" s="2"/>
      <c r="C3" s="8"/>
      <c r="D3" s="2"/>
      <c r="E3" s="9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8.75" thickBot="1" x14ac:dyDescent="0.3">
      <c r="A4" s="10" t="s">
        <v>3</v>
      </c>
      <c r="B4" s="2"/>
      <c r="C4" s="11"/>
      <c r="D4" s="12"/>
      <c r="E4" s="12" t="s">
        <v>58</v>
      </c>
      <c r="F4" s="13"/>
      <c r="G4" s="14"/>
      <c r="H4" s="2"/>
      <c r="I4" s="2"/>
      <c r="J4" s="9"/>
      <c r="K4" s="2"/>
      <c r="L4" s="2"/>
      <c r="M4" s="2"/>
      <c r="N4" s="2"/>
    </row>
    <row r="5" spans="1:18" ht="13.5" thickTop="1" x14ac:dyDescent="0.2">
      <c r="A5" s="15" t="s">
        <v>4</v>
      </c>
      <c r="B5" s="16"/>
      <c r="C5" s="17"/>
      <c r="D5" s="17"/>
      <c r="E5" s="17"/>
      <c r="F5" s="18" t="s">
        <v>5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9"/>
    </row>
    <row r="6" spans="1:18" x14ac:dyDescent="0.2">
      <c r="A6" s="20" t="s">
        <v>6</v>
      </c>
      <c r="B6" s="21">
        <v>111</v>
      </c>
      <c r="C6" s="22">
        <v>201</v>
      </c>
      <c r="D6" s="22">
        <v>203</v>
      </c>
      <c r="E6" s="22">
        <v>205</v>
      </c>
      <c r="F6" s="22">
        <v>207</v>
      </c>
      <c r="G6" s="22">
        <v>209</v>
      </c>
      <c r="H6" s="22">
        <v>211</v>
      </c>
      <c r="I6" s="22">
        <v>212</v>
      </c>
      <c r="J6" s="22">
        <v>213</v>
      </c>
      <c r="K6" s="22">
        <v>214</v>
      </c>
      <c r="L6" s="22">
        <v>217</v>
      </c>
      <c r="M6" s="22">
        <v>218</v>
      </c>
      <c r="N6" s="22">
        <v>221</v>
      </c>
      <c r="O6" s="22" t="s">
        <v>47</v>
      </c>
      <c r="P6" s="22" t="s">
        <v>48</v>
      </c>
      <c r="Q6" s="69" t="s">
        <v>49</v>
      </c>
      <c r="R6" s="23" t="s">
        <v>7</v>
      </c>
    </row>
    <row r="7" spans="1:18" ht="13.5" thickBot="1" x14ac:dyDescent="0.25">
      <c r="A7" s="24"/>
      <c r="B7" s="25" t="s">
        <v>8</v>
      </c>
      <c r="C7" s="26" t="s">
        <v>9</v>
      </c>
      <c r="D7" s="26" t="s">
        <v>10</v>
      </c>
      <c r="E7" s="26" t="s">
        <v>11</v>
      </c>
      <c r="F7" s="26" t="s">
        <v>12</v>
      </c>
      <c r="G7" s="26" t="s">
        <v>13</v>
      </c>
      <c r="H7" s="26" t="s">
        <v>14</v>
      </c>
      <c r="I7" s="26" t="s">
        <v>15</v>
      </c>
      <c r="J7" s="26" t="s">
        <v>16</v>
      </c>
      <c r="K7" s="26" t="s">
        <v>17</v>
      </c>
      <c r="L7" s="26" t="s">
        <v>50</v>
      </c>
      <c r="M7" s="26" t="s">
        <v>51</v>
      </c>
      <c r="N7" s="26" t="s">
        <v>52</v>
      </c>
      <c r="O7" s="70" t="s">
        <v>53</v>
      </c>
      <c r="P7" s="70" t="s">
        <v>54</v>
      </c>
      <c r="Q7" s="71" t="s">
        <v>55</v>
      </c>
      <c r="R7" s="27"/>
    </row>
    <row r="8" spans="1:18" ht="13.5" thickTop="1" x14ac:dyDescent="0.2">
      <c r="A8" s="28" t="s">
        <v>18</v>
      </c>
      <c r="B8" s="29">
        <v>883485</v>
      </c>
      <c r="C8" s="30">
        <v>121965</v>
      </c>
      <c r="D8" s="31"/>
      <c r="E8" s="31">
        <v>245378</v>
      </c>
      <c r="F8" s="31">
        <v>149527</v>
      </c>
      <c r="G8" s="31">
        <v>25857</v>
      </c>
      <c r="H8" s="31">
        <v>221680</v>
      </c>
      <c r="I8" s="31"/>
      <c r="J8" s="31">
        <v>82725</v>
      </c>
      <c r="K8" s="31"/>
      <c r="L8" s="31">
        <v>0</v>
      </c>
      <c r="M8" s="31">
        <v>0</v>
      </c>
      <c r="N8" s="31">
        <v>0</v>
      </c>
      <c r="O8" s="31">
        <v>0</v>
      </c>
      <c r="P8" s="72">
        <v>0</v>
      </c>
      <c r="Q8" s="73">
        <v>0</v>
      </c>
      <c r="R8" s="32">
        <v>1730617</v>
      </c>
    </row>
    <row r="9" spans="1:18" x14ac:dyDescent="0.2">
      <c r="A9" s="33" t="s">
        <v>19</v>
      </c>
      <c r="B9" s="34">
        <v>255354</v>
      </c>
      <c r="C9" s="35">
        <v>31472</v>
      </c>
      <c r="D9" s="36"/>
      <c r="E9" s="36">
        <v>99692</v>
      </c>
      <c r="F9" s="36">
        <v>58731</v>
      </c>
      <c r="G9" s="36">
        <v>9248</v>
      </c>
      <c r="H9" s="36">
        <v>94197</v>
      </c>
      <c r="I9" s="36"/>
      <c r="J9" s="36">
        <v>26885</v>
      </c>
      <c r="K9" s="36"/>
      <c r="L9" s="36">
        <v>0</v>
      </c>
      <c r="M9" s="36">
        <v>0</v>
      </c>
      <c r="N9" s="36">
        <v>0</v>
      </c>
      <c r="O9" s="36">
        <v>0</v>
      </c>
      <c r="P9" s="74">
        <v>0</v>
      </c>
      <c r="Q9" s="75">
        <v>0</v>
      </c>
      <c r="R9" s="37">
        <v>575579</v>
      </c>
    </row>
    <row r="10" spans="1:18" x14ac:dyDescent="0.2">
      <c r="A10" s="33" t="s">
        <v>20</v>
      </c>
      <c r="B10" s="34">
        <v>1828847</v>
      </c>
      <c r="C10" s="35">
        <v>168391</v>
      </c>
      <c r="D10" s="36"/>
      <c r="E10" s="36">
        <v>270631</v>
      </c>
      <c r="F10" s="36">
        <v>149021</v>
      </c>
      <c r="G10" s="36">
        <v>36725</v>
      </c>
      <c r="H10" s="36">
        <v>305309</v>
      </c>
      <c r="I10" s="36"/>
      <c r="J10" s="36">
        <v>95219</v>
      </c>
      <c r="K10" s="36"/>
      <c r="L10" s="36">
        <v>0</v>
      </c>
      <c r="M10" s="36">
        <v>0</v>
      </c>
      <c r="N10" s="36">
        <v>0</v>
      </c>
      <c r="O10" s="36">
        <v>0</v>
      </c>
      <c r="P10" s="74">
        <v>0</v>
      </c>
      <c r="Q10" s="75">
        <v>0</v>
      </c>
      <c r="R10" s="38">
        <v>2854143</v>
      </c>
    </row>
    <row r="11" spans="1:18" x14ac:dyDescent="0.2">
      <c r="A11" s="33" t="s">
        <v>21</v>
      </c>
      <c r="B11" s="34">
        <v>167551</v>
      </c>
      <c r="C11" s="35">
        <v>20334</v>
      </c>
      <c r="D11" s="36"/>
      <c r="E11" s="36">
        <v>39121</v>
      </c>
      <c r="F11" s="36">
        <v>26560</v>
      </c>
      <c r="G11" s="36">
        <v>4853</v>
      </c>
      <c r="H11" s="36">
        <v>43375</v>
      </c>
      <c r="I11" s="36"/>
      <c r="J11" s="36">
        <v>16012</v>
      </c>
      <c r="K11" s="36"/>
      <c r="L11" s="36">
        <v>0</v>
      </c>
      <c r="M11" s="36">
        <v>0</v>
      </c>
      <c r="N11" s="36">
        <v>0</v>
      </c>
      <c r="O11" s="36">
        <v>0</v>
      </c>
      <c r="P11" s="74">
        <v>0</v>
      </c>
      <c r="Q11" s="75">
        <v>0</v>
      </c>
      <c r="R11" s="38">
        <v>317806</v>
      </c>
    </row>
    <row r="12" spans="1:18" x14ac:dyDescent="0.2">
      <c r="A12" s="33" t="s">
        <v>22</v>
      </c>
      <c r="B12" s="34">
        <v>153903</v>
      </c>
      <c r="C12" s="35">
        <v>19883</v>
      </c>
      <c r="D12" s="36"/>
      <c r="E12" s="36">
        <v>35931</v>
      </c>
      <c r="F12" s="36">
        <v>17514</v>
      </c>
      <c r="G12" s="36">
        <v>1754</v>
      </c>
      <c r="H12" s="36">
        <v>28457</v>
      </c>
      <c r="I12" s="36"/>
      <c r="J12" s="36">
        <v>23168</v>
      </c>
      <c r="K12" s="36"/>
      <c r="L12" s="36">
        <v>0</v>
      </c>
      <c r="M12" s="36">
        <v>0</v>
      </c>
      <c r="N12" s="36">
        <v>0</v>
      </c>
      <c r="O12" s="36">
        <v>0</v>
      </c>
      <c r="P12" s="74">
        <v>0</v>
      </c>
      <c r="Q12" s="75">
        <v>0</v>
      </c>
      <c r="R12" s="38">
        <v>280610</v>
      </c>
    </row>
    <row r="13" spans="1:18" x14ac:dyDescent="0.2">
      <c r="A13" s="33" t="s">
        <v>23</v>
      </c>
      <c r="B13" s="34">
        <v>1145</v>
      </c>
      <c r="C13" s="35">
        <v>71</v>
      </c>
      <c r="D13" s="36"/>
      <c r="E13" s="36">
        <v>192</v>
      </c>
      <c r="F13" s="36">
        <v>121</v>
      </c>
      <c r="G13" s="36">
        <v>7</v>
      </c>
      <c r="H13" s="36">
        <v>108</v>
      </c>
      <c r="I13" s="36"/>
      <c r="J13" s="36">
        <v>166</v>
      </c>
      <c r="K13" s="36"/>
      <c r="L13" s="36">
        <v>0</v>
      </c>
      <c r="M13" s="36">
        <v>0</v>
      </c>
      <c r="N13" s="36">
        <v>0</v>
      </c>
      <c r="O13" s="36">
        <v>0</v>
      </c>
      <c r="P13" s="74">
        <v>0</v>
      </c>
      <c r="Q13" s="75">
        <v>0</v>
      </c>
      <c r="R13" s="38">
        <v>1810</v>
      </c>
    </row>
    <row r="14" spans="1:18" x14ac:dyDescent="0.2">
      <c r="A14" s="33" t="s">
        <v>24</v>
      </c>
      <c r="B14" s="34">
        <v>21810</v>
      </c>
      <c r="C14" s="35">
        <v>2618</v>
      </c>
      <c r="D14" s="36"/>
      <c r="E14" s="36">
        <v>6745</v>
      </c>
      <c r="F14" s="36">
        <v>1956</v>
      </c>
      <c r="G14" s="36">
        <v>348</v>
      </c>
      <c r="H14" s="36">
        <v>5314</v>
      </c>
      <c r="I14" s="36"/>
      <c r="J14" s="36">
        <v>2578</v>
      </c>
      <c r="K14" s="36"/>
      <c r="L14" s="36">
        <v>0</v>
      </c>
      <c r="M14" s="36">
        <v>0</v>
      </c>
      <c r="N14" s="36">
        <v>0</v>
      </c>
      <c r="O14" s="36">
        <v>0</v>
      </c>
      <c r="P14" s="74">
        <v>0</v>
      </c>
      <c r="Q14" s="75">
        <v>0</v>
      </c>
      <c r="R14" s="38">
        <v>41369</v>
      </c>
    </row>
    <row r="15" spans="1:18" hidden="1" x14ac:dyDescent="0.2">
      <c r="A15" s="33" t="s">
        <v>25</v>
      </c>
      <c r="B15" s="34"/>
      <c r="C15" s="35"/>
      <c r="D15" s="36"/>
      <c r="E15" s="36"/>
      <c r="F15" s="36"/>
      <c r="G15" s="36"/>
      <c r="H15" s="36"/>
      <c r="I15" s="36"/>
      <c r="J15" s="36"/>
      <c r="K15" s="36"/>
      <c r="L15" s="36">
        <v>0</v>
      </c>
      <c r="M15" s="36">
        <v>0</v>
      </c>
      <c r="N15" s="36">
        <v>0</v>
      </c>
      <c r="O15" s="36">
        <v>0</v>
      </c>
      <c r="P15" s="74">
        <v>0</v>
      </c>
      <c r="Q15" s="75">
        <v>0</v>
      </c>
      <c r="R15" s="38">
        <v>0</v>
      </c>
    </row>
    <row r="16" spans="1:18" x14ac:dyDescent="0.2">
      <c r="A16" s="33" t="s">
        <v>26</v>
      </c>
      <c r="B16" s="34">
        <v>11765</v>
      </c>
      <c r="C16" s="35">
        <v>1461</v>
      </c>
      <c r="D16" s="36"/>
      <c r="E16" s="36">
        <v>2202</v>
      </c>
      <c r="F16" s="36">
        <v>1144</v>
      </c>
      <c r="G16" s="36">
        <v>148</v>
      </c>
      <c r="H16" s="36">
        <v>1743</v>
      </c>
      <c r="I16" s="36"/>
      <c r="J16" s="36">
        <v>1069</v>
      </c>
      <c r="K16" s="36"/>
      <c r="L16" s="36">
        <v>0</v>
      </c>
      <c r="M16" s="36">
        <v>0</v>
      </c>
      <c r="N16" s="36">
        <v>0</v>
      </c>
      <c r="O16" s="36">
        <v>0</v>
      </c>
      <c r="P16" s="74">
        <v>0</v>
      </c>
      <c r="Q16" s="75">
        <v>0</v>
      </c>
      <c r="R16" s="38">
        <v>19532</v>
      </c>
    </row>
    <row r="17" spans="1:20" x14ac:dyDescent="0.2">
      <c r="A17" s="33" t="s">
        <v>27</v>
      </c>
      <c r="B17" s="34">
        <v>17332</v>
      </c>
      <c r="C17" s="35">
        <v>901</v>
      </c>
      <c r="D17" s="36"/>
      <c r="E17" s="36">
        <v>2738</v>
      </c>
      <c r="F17" s="36">
        <v>2779</v>
      </c>
      <c r="G17" s="36">
        <v>171</v>
      </c>
      <c r="H17" s="36">
        <v>3259</v>
      </c>
      <c r="I17" s="36"/>
      <c r="J17" s="36">
        <v>873</v>
      </c>
      <c r="K17" s="36"/>
      <c r="L17" s="36">
        <v>0</v>
      </c>
      <c r="M17" s="36">
        <v>0</v>
      </c>
      <c r="N17" s="36">
        <v>0</v>
      </c>
      <c r="O17" s="36">
        <v>0</v>
      </c>
      <c r="P17" s="74">
        <v>0</v>
      </c>
      <c r="Q17" s="75">
        <v>0</v>
      </c>
      <c r="R17" s="38">
        <v>28053</v>
      </c>
    </row>
    <row r="18" spans="1:20" x14ac:dyDescent="0.2">
      <c r="A18" s="33" t="s">
        <v>28</v>
      </c>
      <c r="B18" s="34">
        <v>6479</v>
      </c>
      <c r="C18" s="35">
        <v>66</v>
      </c>
      <c r="D18" s="36"/>
      <c r="E18" s="36">
        <v>321</v>
      </c>
      <c r="F18" s="36">
        <v>213</v>
      </c>
      <c r="G18" s="36">
        <v>0</v>
      </c>
      <c r="H18" s="36">
        <v>309</v>
      </c>
      <c r="I18" s="36"/>
      <c r="J18" s="36">
        <v>237</v>
      </c>
      <c r="K18" s="36"/>
      <c r="L18" s="36">
        <v>0</v>
      </c>
      <c r="M18" s="36">
        <v>0</v>
      </c>
      <c r="N18" s="36">
        <v>0</v>
      </c>
      <c r="O18" s="36">
        <v>0</v>
      </c>
      <c r="P18" s="74">
        <v>0</v>
      </c>
      <c r="Q18" s="75">
        <v>0</v>
      </c>
      <c r="R18" s="38">
        <v>7625</v>
      </c>
    </row>
    <row r="19" spans="1:20" x14ac:dyDescent="0.2">
      <c r="A19" s="33" t="s">
        <v>29</v>
      </c>
      <c r="B19" s="34">
        <v>3958</v>
      </c>
      <c r="C19" s="35">
        <v>668</v>
      </c>
      <c r="D19" s="36"/>
      <c r="E19" s="36">
        <v>1395</v>
      </c>
      <c r="F19" s="36">
        <v>425</v>
      </c>
      <c r="G19" s="36">
        <v>84</v>
      </c>
      <c r="H19" s="36">
        <v>1366</v>
      </c>
      <c r="I19" s="36"/>
      <c r="J19" s="36">
        <v>726</v>
      </c>
      <c r="K19" s="36"/>
      <c r="L19" s="36">
        <v>0</v>
      </c>
      <c r="M19" s="36">
        <v>0</v>
      </c>
      <c r="N19" s="36">
        <v>0</v>
      </c>
      <c r="O19" s="36">
        <v>0</v>
      </c>
      <c r="P19" s="74">
        <v>0</v>
      </c>
      <c r="Q19" s="75">
        <v>0</v>
      </c>
      <c r="R19" s="38">
        <v>8622</v>
      </c>
    </row>
    <row r="20" spans="1:20" x14ac:dyDescent="0.2">
      <c r="A20" s="33" t="s">
        <v>30</v>
      </c>
      <c r="B20" s="34">
        <v>17</v>
      </c>
      <c r="C20" s="35">
        <v>1</v>
      </c>
      <c r="D20" s="36"/>
      <c r="E20" s="36">
        <v>2</v>
      </c>
      <c r="F20" s="36">
        <v>6</v>
      </c>
      <c r="G20" s="36">
        <v>0</v>
      </c>
      <c r="H20" s="36">
        <v>3</v>
      </c>
      <c r="I20" s="36"/>
      <c r="J20" s="36">
        <v>1</v>
      </c>
      <c r="K20" s="36"/>
      <c r="L20" s="36">
        <v>0</v>
      </c>
      <c r="M20" s="36">
        <v>0</v>
      </c>
      <c r="N20" s="36">
        <v>0</v>
      </c>
      <c r="O20" s="36">
        <v>0</v>
      </c>
      <c r="P20" s="74">
        <v>0</v>
      </c>
      <c r="Q20" s="75">
        <v>0</v>
      </c>
      <c r="R20" s="38">
        <v>30</v>
      </c>
    </row>
    <row r="21" spans="1:20" x14ac:dyDescent="0.2">
      <c r="A21" s="39" t="s">
        <v>31</v>
      </c>
      <c r="B21" s="34">
        <v>459</v>
      </c>
      <c r="C21" s="35">
        <v>42</v>
      </c>
      <c r="D21" s="36"/>
      <c r="E21" s="36">
        <v>88</v>
      </c>
      <c r="F21" s="36">
        <v>25</v>
      </c>
      <c r="G21" s="36">
        <v>6</v>
      </c>
      <c r="H21" s="36">
        <v>41</v>
      </c>
      <c r="I21" s="36"/>
      <c r="J21" s="36">
        <v>44</v>
      </c>
      <c r="K21" s="36"/>
      <c r="L21" s="36">
        <v>0</v>
      </c>
      <c r="M21" s="36">
        <v>0</v>
      </c>
      <c r="N21" s="36">
        <v>0</v>
      </c>
      <c r="O21" s="36">
        <v>0</v>
      </c>
      <c r="P21" s="74">
        <v>0</v>
      </c>
      <c r="Q21" s="75">
        <v>0</v>
      </c>
      <c r="R21" s="38">
        <v>705</v>
      </c>
    </row>
    <row r="22" spans="1:20" x14ac:dyDescent="0.2">
      <c r="A22" s="39" t="s">
        <v>32</v>
      </c>
      <c r="B22" s="34">
        <v>1239</v>
      </c>
      <c r="C22" s="35">
        <v>1</v>
      </c>
      <c r="D22" s="36"/>
      <c r="E22" s="36">
        <v>4</v>
      </c>
      <c r="F22" s="36">
        <v>0</v>
      </c>
      <c r="G22" s="36">
        <v>0</v>
      </c>
      <c r="H22" s="36">
        <v>3</v>
      </c>
      <c r="I22" s="36"/>
      <c r="J22" s="36">
        <v>0</v>
      </c>
      <c r="K22" s="36"/>
      <c r="L22" s="36">
        <v>0</v>
      </c>
      <c r="M22" s="36">
        <v>0</v>
      </c>
      <c r="N22" s="36">
        <v>0</v>
      </c>
      <c r="O22" s="36">
        <v>0</v>
      </c>
      <c r="P22" s="74">
        <v>0</v>
      </c>
      <c r="Q22" s="75">
        <v>0</v>
      </c>
      <c r="R22" s="38">
        <v>1247</v>
      </c>
    </row>
    <row r="23" spans="1:20" x14ac:dyDescent="0.2">
      <c r="A23" s="39" t="s">
        <v>33</v>
      </c>
      <c r="B23" s="34">
        <v>853</v>
      </c>
      <c r="C23" s="35">
        <v>55</v>
      </c>
      <c r="D23" s="36"/>
      <c r="E23" s="36">
        <v>134</v>
      </c>
      <c r="F23" s="36">
        <v>158</v>
      </c>
      <c r="G23" s="36">
        <v>19</v>
      </c>
      <c r="H23" s="36">
        <v>186</v>
      </c>
      <c r="I23" s="36"/>
      <c r="J23" s="36">
        <v>44</v>
      </c>
      <c r="K23" s="36"/>
      <c r="L23" s="36">
        <v>0</v>
      </c>
      <c r="M23" s="36">
        <v>0</v>
      </c>
      <c r="N23" s="36">
        <v>0</v>
      </c>
      <c r="O23" s="36">
        <v>0</v>
      </c>
      <c r="P23" s="74">
        <v>0</v>
      </c>
      <c r="Q23" s="75">
        <v>0</v>
      </c>
      <c r="R23" s="38">
        <v>1449</v>
      </c>
    </row>
    <row r="24" spans="1:20" x14ac:dyDescent="0.2">
      <c r="A24" s="20" t="s">
        <v>43</v>
      </c>
      <c r="B24" s="34">
        <v>106</v>
      </c>
      <c r="C24" s="35">
        <v>96</v>
      </c>
      <c r="D24" s="36"/>
      <c r="E24" s="36">
        <v>12</v>
      </c>
      <c r="F24" s="36">
        <v>38</v>
      </c>
      <c r="G24" s="36">
        <v>0</v>
      </c>
      <c r="H24" s="36">
        <v>29</v>
      </c>
      <c r="I24" s="36"/>
      <c r="J24" s="36">
        <v>2</v>
      </c>
      <c r="K24" s="36"/>
      <c r="L24" s="36">
        <v>0</v>
      </c>
      <c r="M24" s="36">
        <v>0</v>
      </c>
      <c r="N24" s="36">
        <v>0</v>
      </c>
      <c r="O24" s="36">
        <v>0</v>
      </c>
      <c r="P24" s="74">
        <v>0</v>
      </c>
      <c r="Q24" s="75">
        <v>0</v>
      </c>
      <c r="R24" s="38">
        <v>283</v>
      </c>
    </row>
    <row r="25" spans="1:20" ht="13.5" thickBot="1" x14ac:dyDescent="0.25">
      <c r="A25" s="86" t="s">
        <v>59</v>
      </c>
      <c r="B25" s="34">
        <v>109</v>
      </c>
      <c r="C25" s="41">
        <v>0</v>
      </c>
      <c r="D25" s="42"/>
      <c r="E25" s="42">
        <v>27</v>
      </c>
      <c r="F25" s="42">
        <v>13</v>
      </c>
      <c r="G25" s="42">
        <v>0</v>
      </c>
      <c r="H25" s="42">
        <v>12</v>
      </c>
      <c r="I25" s="42"/>
      <c r="J25" s="42">
        <v>8</v>
      </c>
      <c r="K25" s="42"/>
      <c r="L25" s="42"/>
      <c r="M25" s="42"/>
      <c r="N25" s="42"/>
      <c r="O25" s="42"/>
      <c r="P25" s="76"/>
      <c r="Q25" s="87"/>
      <c r="R25" s="38">
        <v>169</v>
      </c>
    </row>
    <row r="26" spans="1:20" ht="13.5" thickTop="1" x14ac:dyDescent="0.2">
      <c r="A26" s="43" t="s">
        <v>34</v>
      </c>
      <c r="B26" s="44">
        <v>1698037</v>
      </c>
      <c r="C26" s="45">
        <v>220266</v>
      </c>
      <c r="D26" s="45"/>
      <c r="E26" s="45">
        <v>471848</v>
      </c>
      <c r="F26" s="45">
        <v>274052</v>
      </c>
      <c r="G26" s="45">
        <v>46888</v>
      </c>
      <c r="H26" s="45">
        <v>433110</v>
      </c>
      <c r="I26" s="45"/>
      <c r="J26" s="45">
        <v>169865</v>
      </c>
      <c r="K26" s="45"/>
      <c r="L26" s="45">
        <v>0</v>
      </c>
      <c r="M26" s="45">
        <v>0</v>
      </c>
      <c r="N26" s="45">
        <v>0</v>
      </c>
      <c r="O26" s="45">
        <v>0</v>
      </c>
      <c r="P26" s="77">
        <v>0</v>
      </c>
      <c r="Q26" s="78">
        <v>0</v>
      </c>
      <c r="R26" s="46">
        <v>3314066</v>
      </c>
    </row>
    <row r="27" spans="1:20" ht="13.5" thickBot="1" x14ac:dyDescent="0.25">
      <c r="A27" s="47" t="s">
        <v>35</v>
      </c>
      <c r="B27" s="48">
        <v>1656375</v>
      </c>
      <c r="C27" s="49">
        <v>147759</v>
      </c>
      <c r="D27" s="49"/>
      <c r="E27" s="49">
        <v>232765</v>
      </c>
      <c r="F27" s="49">
        <v>134179</v>
      </c>
      <c r="G27" s="49">
        <v>32332</v>
      </c>
      <c r="H27" s="49">
        <v>272281</v>
      </c>
      <c r="I27" s="49"/>
      <c r="J27" s="49">
        <v>79892</v>
      </c>
      <c r="K27" s="49"/>
      <c r="L27" s="49">
        <v>0</v>
      </c>
      <c r="M27" s="49">
        <v>0</v>
      </c>
      <c r="N27" s="49">
        <v>0</v>
      </c>
      <c r="O27" s="49">
        <v>0</v>
      </c>
      <c r="P27" s="79">
        <v>0</v>
      </c>
      <c r="Q27" s="80">
        <v>0</v>
      </c>
      <c r="R27" s="50">
        <v>2555583</v>
      </c>
    </row>
    <row r="28" spans="1:20" ht="14.25" thickTop="1" thickBot="1" x14ac:dyDescent="0.25">
      <c r="A28" s="51" t="s">
        <v>36</v>
      </c>
      <c r="B28" s="44">
        <v>3354412</v>
      </c>
      <c r="C28" s="45">
        <v>368025</v>
      </c>
      <c r="D28" s="45">
        <v>0</v>
      </c>
      <c r="E28" s="45">
        <v>704613</v>
      </c>
      <c r="F28" s="45">
        <v>408231</v>
      </c>
      <c r="G28" s="45">
        <v>79220</v>
      </c>
      <c r="H28" s="45">
        <v>705391</v>
      </c>
      <c r="I28" s="45">
        <v>0</v>
      </c>
      <c r="J28" s="45">
        <v>249757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81">
        <v>0</v>
      </c>
      <c r="Q28" s="78">
        <v>0</v>
      </c>
      <c r="R28" s="52">
        <v>5869649</v>
      </c>
    </row>
    <row r="29" spans="1:20" ht="15.75" thickTop="1" x14ac:dyDescent="0.2">
      <c r="A29" s="53"/>
      <c r="B29" s="54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T29" s="55"/>
    </row>
    <row r="30" spans="1:20" ht="16.5" thickBot="1" x14ac:dyDescent="0.3">
      <c r="A30" s="56" t="s">
        <v>37</v>
      </c>
      <c r="B30" s="57"/>
      <c r="C30" s="57"/>
      <c r="D30" s="57"/>
      <c r="E30" s="57"/>
      <c r="F30" s="57"/>
      <c r="G30" s="82" t="s">
        <v>56</v>
      </c>
      <c r="H30" s="57"/>
      <c r="I30" s="57"/>
      <c r="J30" s="57"/>
      <c r="K30" s="57"/>
      <c r="M30" s="57"/>
      <c r="N30" s="82" t="s">
        <v>56</v>
      </c>
      <c r="O30" s="82"/>
      <c r="P30" s="57"/>
      <c r="Q30" s="57"/>
      <c r="R30" s="57"/>
      <c r="T30" s="55"/>
    </row>
    <row r="31" spans="1:20" ht="13.5" thickTop="1" x14ac:dyDescent="0.2">
      <c r="A31" s="58" t="s">
        <v>38</v>
      </c>
      <c r="B31" s="59">
        <v>6882</v>
      </c>
      <c r="C31" s="60">
        <v>2092</v>
      </c>
      <c r="D31" s="60">
        <v>0</v>
      </c>
      <c r="E31" s="60">
        <v>25</v>
      </c>
      <c r="F31" s="60">
        <v>-1917</v>
      </c>
      <c r="G31" s="60">
        <v>-390</v>
      </c>
      <c r="H31" s="60">
        <v>702</v>
      </c>
      <c r="I31" s="60">
        <v>0</v>
      </c>
      <c r="J31" s="60">
        <v>-1185</v>
      </c>
      <c r="K31" s="60">
        <v>0</v>
      </c>
      <c r="L31" s="60">
        <v>0</v>
      </c>
      <c r="M31" s="60">
        <v>0</v>
      </c>
      <c r="N31" s="60">
        <v>0</v>
      </c>
      <c r="O31" s="60">
        <v>0</v>
      </c>
      <c r="P31" s="60">
        <v>0</v>
      </c>
      <c r="Q31" s="83">
        <v>0</v>
      </c>
      <c r="R31" s="61">
        <v>6209</v>
      </c>
    </row>
    <row r="32" spans="1:20" ht="13.5" thickBot="1" x14ac:dyDescent="0.25">
      <c r="A32" s="62" t="s">
        <v>35</v>
      </c>
      <c r="B32" s="34">
        <v>2195</v>
      </c>
      <c r="C32" s="36">
        <v>519</v>
      </c>
      <c r="D32" s="36">
        <v>0</v>
      </c>
      <c r="E32" s="36">
        <v>602</v>
      </c>
      <c r="F32" s="36">
        <v>159</v>
      </c>
      <c r="G32" s="36">
        <v>29</v>
      </c>
      <c r="H32" s="36">
        <v>1077</v>
      </c>
      <c r="I32" s="36">
        <v>0</v>
      </c>
      <c r="J32" s="36">
        <v>-43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84">
        <v>0</v>
      </c>
      <c r="R32" s="63">
        <v>4538</v>
      </c>
    </row>
    <row r="33" spans="1:18" ht="15.75" thickTop="1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</row>
    <row r="34" spans="1:18" ht="16.5" thickBot="1" x14ac:dyDescent="0.3">
      <c r="A34" s="64" t="s">
        <v>39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82" t="s">
        <v>57</v>
      </c>
      <c r="M34" s="57"/>
      <c r="N34" s="82" t="s">
        <v>57</v>
      </c>
      <c r="O34" s="82"/>
      <c r="P34" s="57"/>
      <c r="Q34" s="57"/>
      <c r="R34" s="57"/>
    </row>
    <row r="35" spans="1:18" ht="13.5" thickTop="1" x14ac:dyDescent="0.2">
      <c r="A35" s="65" t="s">
        <v>40</v>
      </c>
      <c r="B35" s="59">
        <v>1704919</v>
      </c>
      <c r="C35" s="60">
        <v>222358</v>
      </c>
      <c r="D35" s="60">
        <v>0</v>
      </c>
      <c r="E35" s="60">
        <v>471873</v>
      </c>
      <c r="F35" s="60">
        <v>272135</v>
      </c>
      <c r="G35" s="60">
        <v>46498</v>
      </c>
      <c r="H35" s="60">
        <v>433812</v>
      </c>
      <c r="I35" s="60">
        <v>0</v>
      </c>
      <c r="J35" s="60">
        <v>168680</v>
      </c>
      <c r="K35" s="60">
        <v>0</v>
      </c>
      <c r="L35" s="60">
        <v>0</v>
      </c>
      <c r="M35" s="60">
        <v>0</v>
      </c>
      <c r="N35" s="60">
        <v>0</v>
      </c>
      <c r="O35" s="60">
        <v>0</v>
      </c>
      <c r="P35" s="60">
        <v>0</v>
      </c>
      <c r="Q35" s="83">
        <v>0</v>
      </c>
      <c r="R35" s="61">
        <v>3320275</v>
      </c>
    </row>
    <row r="36" spans="1:18" ht="13.5" thickBot="1" x14ac:dyDescent="0.25">
      <c r="A36" s="62" t="s">
        <v>35</v>
      </c>
      <c r="B36" s="34">
        <v>1658570</v>
      </c>
      <c r="C36" s="36">
        <v>148278</v>
      </c>
      <c r="D36" s="36">
        <v>0</v>
      </c>
      <c r="E36" s="36">
        <v>233367</v>
      </c>
      <c r="F36" s="36">
        <v>134338</v>
      </c>
      <c r="G36" s="36">
        <v>32361</v>
      </c>
      <c r="H36" s="36">
        <v>273358</v>
      </c>
      <c r="I36" s="36">
        <v>0</v>
      </c>
      <c r="J36" s="36">
        <v>79849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84">
        <v>0</v>
      </c>
      <c r="R36" s="63">
        <v>2560121</v>
      </c>
    </row>
    <row r="37" spans="1:18" ht="17.25" thickTop="1" thickBot="1" x14ac:dyDescent="0.3">
      <c r="A37" s="53"/>
      <c r="B37" s="53"/>
      <c r="C37" s="53"/>
      <c r="D37" s="53"/>
      <c r="E37" s="66" t="s">
        <v>41</v>
      </c>
      <c r="F37" s="66"/>
      <c r="G37" s="66"/>
      <c r="H37" s="53"/>
      <c r="I37" s="66" t="s">
        <v>41</v>
      </c>
      <c r="J37" s="67"/>
      <c r="K37" s="67"/>
      <c r="L37" s="67"/>
      <c r="M37" s="67"/>
      <c r="N37" s="67"/>
      <c r="O37" s="67"/>
      <c r="P37" s="67"/>
      <c r="Q37" s="67"/>
      <c r="R37" s="68">
        <v>5880396</v>
      </c>
    </row>
    <row r="38" spans="1:18" ht="15.75" thickTop="1" x14ac:dyDescent="0.2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3"/>
    </row>
  </sheetData>
  <printOptions horizontalCentered="1" verticalCentered="1"/>
  <pageMargins left="0.39370078740157483" right="0.39370078740157483" top="0.78740157480314965" bottom="0.39370078740157483" header="0" footer="0"/>
  <pageSetup paperSize="9" scale="95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022FB-1A37-4FFA-BCF2-CD6DE7CE11C9}">
  <dimension ref="B5:C5"/>
  <sheetViews>
    <sheetView workbookViewId="0">
      <selection activeCell="J18" sqref="J18"/>
    </sheetView>
  </sheetViews>
  <sheetFormatPr defaultRowHeight="12.75" x14ac:dyDescent="0.2"/>
  <sheetData>
    <row r="5" spans="2:3" x14ac:dyDescent="0.2">
      <c r="B5" s="3" t="s">
        <v>183</v>
      </c>
      <c r="C5" s="3"/>
    </row>
  </sheetData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4D467-38BC-400C-8CB4-10F44CA2A55A}">
  <dimension ref="A1:T38"/>
  <sheetViews>
    <sheetView workbookViewId="0">
      <pane xSplit="1" ySplit="7" topLeftCell="B32" activePane="bottomRight" state="frozen"/>
      <selection pane="topRight" activeCell="B1" sqref="B1"/>
      <selection pane="bottomLeft" activeCell="A8" sqref="A8"/>
      <selection pane="bottomRight" activeCell="S48" sqref="S48"/>
    </sheetView>
  </sheetViews>
  <sheetFormatPr defaultColWidth="9.140625" defaultRowHeight="12.75" x14ac:dyDescent="0.2"/>
  <cols>
    <col min="1" max="1" width="9.140625" style="3"/>
    <col min="2" max="3" width="12.7109375" style="3" customWidth="1"/>
    <col min="4" max="4" width="9.28515625" style="3" hidden="1" customWidth="1"/>
    <col min="5" max="8" width="12.7109375" style="3" customWidth="1"/>
    <col min="9" max="9" width="9.28515625" style="3" hidden="1" customWidth="1"/>
    <col min="10" max="10" width="12.7109375" style="3" customWidth="1"/>
    <col min="11" max="15" width="9.28515625" style="3" hidden="1" customWidth="1"/>
    <col min="16" max="16" width="9.85546875" style="3" hidden="1" customWidth="1"/>
    <col min="17" max="17" width="9.28515625" style="3" hidden="1" customWidth="1"/>
    <col min="18" max="18" width="12.7109375" style="3" customWidth="1"/>
    <col min="19" max="19" width="9.140625" style="3"/>
    <col min="20" max="20" width="13.7109375" style="3" customWidth="1"/>
    <col min="21" max="16384" width="9.140625" style="3"/>
  </cols>
  <sheetData>
    <row r="1" spans="1:18" ht="20.2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4"/>
      <c r="R1" s="4"/>
    </row>
    <row r="2" spans="1:18" ht="23.25" x14ac:dyDescent="0.35">
      <c r="A2" s="4" t="s">
        <v>1</v>
      </c>
      <c r="B2" s="5"/>
      <c r="C2" s="6" t="s">
        <v>60</v>
      </c>
      <c r="D2" s="7"/>
      <c r="E2" s="2"/>
      <c r="F2" s="2"/>
      <c r="G2" s="2"/>
      <c r="H2" s="13"/>
      <c r="I2" s="2"/>
      <c r="J2" s="2"/>
      <c r="K2" s="2"/>
      <c r="M2" s="2"/>
      <c r="N2" s="13" t="s">
        <v>46</v>
      </c>
      <c r="O2" s="13"/>
      <c r="P2" s="2"/>
      <c r="Q2" s="2"/>
      <c r="R2" s="2"/>
    </row>
    <row r="3" spans="1:18" x14ac:dyDescent="0.2">
      <c r="A3" s="2"/>
      <c r="B3" s="2"/>
      <c r="C3" s="8"/>
      <c r="D3" s="2"/>
      <c r="E3" s="9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8.75" thickBot="1" x14ac:dyDescent="0.3">
      <c r="A4" s="10" t="s">
        <v>3</v>
      </c>
      <c r="B4" s="2"/>
      <c r="C4" s="11"/>
      <c r="D4" s="12"/>
      <c r="E4" s="12" t="s">
        <v>60</v>
      </c>
      <c r="F4" s="13"/>
      <c r="G4" s="14"/>
      <c r="H4" s="2"/>
      <c r="I4" s="2"/>
      <c r="J4" s="9"/>
      <c r="K4" s="2"/>
      <c r="L4" s="2"/>
      <c r="M4" s="2"/>
      <c r="N4" s="2"/>
    </row>
    <row r="5" spans="1:18" ht="13.5" thickTop="1" x14ac:dyDescent="0.2">
      <c r="A5" s="15" t="s">
        <v>4</v>
      </c>
      <c r="B5" s="16"/>
      <c r="C5" s="17"/>
      <c r="D5" s="17"/>
      <c r="E5" s="17"/>
      <c r="F5" s="18" t="s">
        <v>5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9"/>
    </row>
    <row r="6" spans="1:18" x14ac:dyDescent="0.2">
      <c r="A6" s="20" t="s">
        <v>6</v>
      </c>
      <c r="B6" s="21">
        <v>111</v>
      </c>
      <c r="C6" s="22">
        <v>201</v>
      </c>
      <c r="D6" s="22">
        <v>203</v>
      </c>
      <c r="E6" s="22">
        <v>205</v>
      </c>
      <c r="F6" s="22">
        <v>207</v>
      </c>
      <c r="G6" s="22">
        <v>209</v>
      </c>
      <c r="H6" s="22">
        <v>211</v>
      </c>
      <c r="I6" s="22">
        <v>212</v>
      </c>
      <c r="J6" s="22">
        <v>213</v>
      </c>
      <c r="K6" s="22">
        <v>214</v>
      </c>
      <c r="L6" s="22">
        <v>217</v>
      </c>
      <c r="M6" s="22">
        <v>218</v>
      </c>
      <c r="N6" s="22">
        <v>221</v>
      </c>
      <c r="O6" s="22" t="s">
        <v>47</v>
      </c>
      <c r="P6" s="22" t="s">
        <v>48</v>
      </c>
      <c r="Q6" s="69" t="s">
        <v>49</v>
      </c>
      <c r="R6" s="23" t="s">
        <v>7</v>
      </c>
    </row>
    <row r="7" spans="1:18" ht="13.5" thickBot="1" x14ac:dyDescent="0.25">
      <c r="A7" s="24"/>
      <c r="B7" s="25" t="s">
        <v>8</v>
      </c>
      <c r="C7" s="26" t="s">
        <v>9</v>
      </c>
      <c r="D7" s="26" t="s">
        <v>10</v>
      </c>
      <c r="E7" s="26" t="s">
        <v>11</v>
      </c>
      <c r="F7" s="26" t="s">
        <v>12</v>
      </c>
      <c r="G7" s="26" t="s">
        <v>13</v>
      </c>
      <c r="H7" s="26" t="s">
        <v>14</v>
      </c>
      <c r="I7" s="26" t="s">
        <v>15</v>
      </c>
      <c r="J7" s="26" t="s">
        <v>16</v>
      </c>
      <c r="K7" s="26" t="s">
        <v>17</v>
      </c>
      <c r="L7" s="26" t="s">
        <v>50</v>
      </c>
      <c r="M7" s="26" t="s">
        <v>51</v>
      </c>
      <c r="N7" s="26" t="s">
        <v>52</v>
      </c>
      <c r="O7" s="70" t="s">
        <v>53</v>
      </c>
      <c r="P7" s="70" t="s">
        <v>54</v>
      </c>
      <c r="Q7" s="71" t="s">
        <v>55</v>
      </c>
      <c r="R7" s="27"/>
    </row>
    <row r="8" spans="1:18" ht="13.5" thickTop="1" x14ac:dyDescent="0.2">
      <c r="A8" s="28" t="s">
        <v>18</v>
      </c>
      <c r="B8" s="29">
        <v>902023</v>
      </c>
      <c r="C8" s="30">
        <v>120077</v>
      </c>
      <c r="D8" s="31"/>
      <c r="E8" s="31">
        <v>250574</v>
      </c>
      <c r="F8" s="31">
        <v>147519</v>
      </c>
      <c r="G8" s="31">
        <v>26116</v>
      </c>
      <c r="H8" s="31">
        <v>223642</v>
      </c>
      <c r="I8" s="31"/>
      <c r="J8" s="31">
        <v>82753</v>
      </c>
      <c r="K8" s="31"/>
      <c r="L8" s="31"/>
      <c r="M8" s="31"/>
      <c r="N8" s="31"/>
      <c r="O8" s="31"/>
      <c r="P8" s="72"/>
      <c r="Q8" s="73"/>
      <c r="R8" s="32">
        <v>1752704</v>
      </c>
    </row>
    <row r="9" spans="1:18" x14ac:dyDescent="0.2">
      <c r="A9" s="33" t="s">
        <v>19</v>
      </c>
      <c r="B9" s="34">
        <v>248687</v>
      </c>
      <c r="C9" s="35">
        <v>29483</v>
      </c>
      <c r="D9" s="36"/>
      <c r="E9" s="36">
        <v>100795</v>
      </c>
      <c r="F9" s="36">
        <v>60190</v>
      </c>
      <c r="G9" s="36">
        <v>9465</v>
      </c>
      <c r="H9" s="36">
        <v>95610</v>
      </c>
      <c r="I9" s="36"/>
      <c r="J9" s="36">
        <v>26414</v>
      </c>
      <c r="K9" s="36"/>
      <c r="L9" s="36"/>
      <c r="M9" s="36"/>
      <c r="N9" s="36"/>
      <c r="O9" s="36"/>
      <c r="P9" s="74"/>
      <c r="Q9" s="75"/>
      <c r="R9" s="37">
        <v>570644</v>
      </c>
    </row>
    <row r="10" spans="1:18" x14ac:dyDescent="0.2">
      <c r="A10" s="33" t="s">
        <v>20</v>
      </c>
      <c r="B10" s="34">
        <v>1823472</v>
      </c>
      <c r="C10" s="35">
        <v>170057</v>
      </c>
      <c r="D10" s="36"/>
      <c r="E10" s="36">
        <v>276067</v>
      </c>
      <c r="F10" s="36">
        <v>151264</v>
      </c>
      <c r="G10" s="36">
        <v>36700</v>
      </c>
      <c r="H10" s="36">
        <v>310466</v>
      </c>
      <c r="I10" s="36"/>
      <c r="J10" s="36">
        <v>96256</v>
      </c>
      <c r="K10" s="36"/>
      <c r="L10" s="36"/>
      <c r="M10" s="36"/>
      <c r="N10" s="36"/>
      <c r="O10" s="36"/>
      <c r="P10" s="74"/>
      <c r="Q10" s="75"/>
      <c r="R10" s="38">
        <v>2864282</v>
      </c>
    </row>
    <row r="11" spans="1:18" x14ac:dyDescent="0.2">
      <c r="A11" s="33" t="s">
        <v>21</v>
      </c>
      <c r="B11" s="34">
        <v>172070</v>
      </c>
      <c r="C11" s="35">
        <v>20653</v>
      </c>
      <c r="D11" s="36"/>
      <c r="E11" s="36">
        <v>39376</v>
      </c>
      <c r="F11" s="36">
        <v>26229</v>
      </c>
      <c r="G11" s="36">
        <v>4862</v>
      </c>
      <c r="H11" s="36">
        <v>42989</v>
      </c>
      <c r="I11" s="36"/>
      <c r="J11" s="36">
        <v>15146</v>
      </c>
      <c r="K11" s="36"/>
      <c r="L11" s="36"/>
      <c r="M11" s="36"/>
      <c r="N11" s="36"/>
      <c r="O11" s="36"/>
      <c r="P11" s="74"/>
      <c r="Q11" s="75"/>
      <c r="R11" s="38">
        <v>321325</v>
      </c>
    </row>
    <row r="12" spans="1:18" x14ac:dyDescent="0.2">
      <c r="A12" s="33" t="s">
        <v>22</v>
      </c>
      <c r="B12" s="34">
        <v>128527</v>
      </c>
      <c r="C12" s="35">
        <v>16540</v>
      </c>
      <c r="D12" s="36"/>
      <c r="E12" s="36">
        <v>30028</v>
      </c>
      <c r="F12" s="36">
        <v>15603</v>
      </c>
      <c r="G12" s="36">
        <v>1554</v>
      </c>
      <c r="H12" s="36">
        <v>25358</v>
      </c>
      <c r="I12" s="36"/>
      <c r="J12" s="36">
        <v>20303</v>
      </c>
      <c r="K12" s="36"/>
      <c r="L12" s="36"/>
      <c r="M12" s="36"/>
      <c r="N12" s="36"/>
      <c r="O12" s="36"/>
      <c r="P12" s="74"/>
      <c r="Q12" s="75"/>
      <c r="R12" s="38">
        <v>237913</v>
      </c>
    </row>
    <row r="13" spans="1:18" x14ac:dyDescent="0.2">
      <c r="A13" s="33" t="s">
        <v>23</v>
      </c>
      <c r="B13" s="34">
        <v>1109</v>
      </c>
      <c r="C13" s="35">
        <v>83</v>
      </c>
      <c r="D13" s="36"/>
      <c r="E13" s="36">
        <v>259</v>
      </c>
      <c r="F13" s="36">
        <v>114</v>
      </c>
      <c r="G13" s="36">
        <v>7</v>
      </c>
      <c r="H13" s="36">
        <v>119</v>
      </c>
      <c r="I13" s="36"/>
      <c r="J13" s="36">
        <v>187</v>
      </c>
      <c r="K13" s="36"/>
      <c r="L13" s="36"/>
      <c r="M13" s="36"/>
      <c r="N13" s="36"/>
      <c r="O13" s="36"/>
      <c r="P13" s="74"/>
      <c r="Q13" s="75"/>
      <c r="R13" s="38">
        <v>1878</v>
      </c>
    </row>
    <row r="14" spans="1:18" x14ac:dyDescent="0.2">
      <c r="A14" s="33" t="s">
        <v>24</v>
      </c>
      <c r="B14" s="34">
        <v>22281</v>
      </c>
      <c r="C14" s="35">
        <v>2760</v>
      </c>
      <c r="D14" s="36"/>
      <c r="E14" s="36">
        <v>7070</v>
      </c>
      <c r="F14" s="36">
        <v>2044</v>
      </c>
      <c r="G14" s="36">
        <v>350</v>
      </c>
      <c r="H14" s="36">
        <v>5606</v>
      </c>
      <c r="I14" s="36"/>
      <c r="J14" s="36">
        <v>2683</v>
      </c>
      <c r="K14" s="36"/>
      <c r="L14" s="36"/>
      <c r="M14" s="36"/>
      <c r="N14" s="36"/>
      <c r="O14" s="36"/>
      <c r="P14" s="74"/>
      <c r="Q14" s="75"/>
      <c r="R14" s="38">
        <v>42794</v>
      </c>
    </row>
    <row r="15" spans="1:18" hidden="1" x14ac:dyDescent="0.2">
      <c r="A15" s="33" t="s">
        <v>25</v>
      </c>
      <c r="B15" s="34">
        <v>0</v>
      </c>
      <c r="C15" s="35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74"/>
      <c r="Q15" s="75"/>
      <c r="R15" s="38">
        <v>0</v>
      </c>
    </row>
    <row r="16" spans="1:18" x14ac:dyDescent="0.2">
      <c r="A16" s="33" t="s">
        <v>26</v>
      </c>
      <c r="B16" s="34">
        <v>11656</v>
      </c>
      <c r="C16" s="35">
        <v>1490</v>
      </c>
      <c r="D16" s="36"/>
      <c r="E16" s="36">
        <v>2086</v>
      </c>
      <c r="F16" s="36">
        <v>1175</v>
      </c>
      <c r="G16" s="36">
        <v>140</v>
      </c>
      <c r="H16" s="36">
        <v>1839</v>
      </c>
      <c r="I16" s="36"/>
      <c r="J16" s="36">
        <v>1016</v>
      </c>
      <c r="K16" s="36"/>
      <c r="L16" s="36"/>
      <c r="M16" s="36"/>
      <c r="N16" s="36"/>
      <c r="O16" s="36"/>
      <c r="P16" s="74"/>
      <c r="Q16" s="75"/>
      <c r="R16" s="38">
        <v>19402</v>
      </c>
    </row>
    <row r="17" spans="1:20" x14ac:dyDescent="0.2">
      <c r="A17" s="33" t="s">
        <v>27</v>
      </c>
      <c r="B17" s="34">
        <v>17590</v>
      </c>
      <c r="C17" s="35">
        <v>827</v>
      </c>
      <c r="D17" s="36"/>
      <c r="E17" s="36">
        <v>2890</v>
      </c>
      <c r="F17" s="36">
        <v>2708</v>
      </c>
      <c r="G17" s="36">
        <v>224</v>
      </c>
      <c r="H17" s="36">
        <v>3404</v>
      </c>
      <c r="I17" s="36"/>
      <c r="J17" s="36">
        <v>927</v>
      </c>
      <c r="K17" s="36"/>
      <c r="L17" s="36"/>
      <c r="M17" s="36"/>
      <c r="N17" s="36"/>
      <c r="O17" s="36"/>
      <c r="P17" s="74"/>
      <c r="Q17" s="75"/>
      <c r="R17" s="38">
        <v>28570</v>
      </c>
    </row>
    <row r="18" spans="1:20" x14ac:dyDescent="0.2">
      <c r="A18" s="33" t="s">
        <v>28</v>
      </c>
      <c r="B18" s="34">
        <v>7068</v>
      </c>
      <c r="C18" s="35">
        <v>77</v>
      </c>
      <c r="D18" s="36"/>
      <c r="E18" s="36">
        <v>780</v>
      </c>
      <c r="F18" s="36">
        <v>228</v>
      </c>
      <c r="G18" s="36">
        <v>1</v>
      </c>
      <c r="H18" s="36">
        <v>367</v>
      </c>
      <c r="I18" s="36"/>
      <c r="J18" s="36">
        <v>265</v>
      </c>
      <c r="K18" s="36"/>
      <c r="L18" s="36"/>
      <c r="M18" s="36"/>
      <c r="N18" s="36"/>
      <c r="O18" s="36"/>
      <c r="P18" s="74"/>
      <c r="Q18" s="75"/>
      <c r="R18" s="38">
        <v>8786</v>
      </c>
    </row>
    <row r="19" spans="1:20" x14ac:dyDescent="0.2">
      <c r="A19" s="33" t="s">
        <v>29</v>
      </c>
      <c r="B19" s="34">
        <v>4044</v>
      </c>
      <c r="C19" s="35">
        <v>607</v>
      </c>
      <c r="D19" s="36"/>
      <c r="E19" s="36">
        <v>1391</v>
      </c>
      <c r="F19" s="36">
        <v>481</v>
      </c>
      <c r="G19" s="36">
        <v>67</v>
      </c>
      <c r="H19" s="36">
        <v>1522</v>
      </c>
      <c r="I19" s="36"/>
      <c r="J19" s="36">
        <v>795</v>
      </c>
      <c r="K19" s="36"/>
      <c r="L19" s="36"/>
      <c r="M19" s="36"/>
      <c r="N19" s="36"/>
      <c r="O19" s="36"/>
      <c r="P19" s="74"/>
      <c r="Q19" s="75"/>
      <c r="R19" s="38">
        <v>8907</v>
      </c>
    </row>
    <row r="20" spans="1:20" x14ac:dyDescent="0.2">
      <c r="A20" s="33" t="s">
        <v>30</v>
      </c>
      <c r="B20" s="34">
        <v>14</v>
      </c>
      <c r="C20" s="35">
        <v>1</v>
      </c>
      <c r="D20" s="36"/>
      <c r="E20" s="36">
        <v>5</v>
      </c>
      <c r="F20" s="36">
        <v>3</v>
      </c>
      <c r="G20" s="36">
        <v>0</v>
      </c>
      <c r="H20" s="36">
        <v>4</v>
      </c>
      <c r="I20" s="36"/>
      <c r="J20" s="36">
        <v>1</v>
      </c>
      <c r="K20" s="36"/>
      <c r="L20" s="36"/>
      <c r="M20" s="36"/>
      <c r="N20" s="36"/>
      <c r="O20" s="36"/>
      <c r="P20" s="74"/>
      <c r="Q20" s="75"/>
      <c r="R20" s="38">
        <v>28</v>
      </c>
    </row>
    <row r="21" spans="1:20" x14ac:dyDescent="0.2">
      <c r="A21" s="39" t="s">
        <v>31</v>
      </c>
      <c r="B21" s="34">
        <v>407</v>
      </c>
      <c r="C21" s="35">
        <v>43</v>
      </c>
      <c r="D21" s="36"/>
      <c r="E21" s="36">
        <v>96</v>
      </c>
      <c r="F21" s="36">
        <v>32</v>
      </c>
      <c r="G21" s="36">
        <v>3</v>
      </c>
      <c r="H21" s="36">
        <v>48</v>
      </c>
      <c r="I21" s="36"/>
      <c r="J21" s="36">
        <v>45</v>
      </c>
      <c r="K21" s="36"/>
      <c r="L21" s="36"/>
      <c r="M21" s="36"/>
      <c r="N21" s="36"/>
      <c r="O21" s="36"/>
      <c r="P21" s="74"/>
      <c r="Q21" s="75"/>
      <c r="R21" s="38">
        <v>674</v>
      </c>
    </row>
    <row r="22" spans="1:20" x14ac:dyDescent="0.2">
      <c r="A22" s="39" t="s">
        <v>32</v>
      </c>
      <c r="B22" s="34">
        <v>1307</v>
      </c>
      <c r="C22" s="35">
        <v>0</v>
      </c>
      <c r="D22" s="36"/>
      <c r="E22" s="36">
        <v>2</v>
      </c>
      <c r="F22" s="36">
        <v>0</v>
      </c>
      <c r="G22" s="36">
        <v>0</v>
      </c>
      <c r="H22" s="36">
        <v>2</v>
      </c>
      <c r="I22" s="36"/>
      <c r="J22" s="36">
        <v>0</v>
      </c>
      <c r="K22" s="36"/>
      <c r="L22" s="36"/>
      <c r="M22" s="36"/>
      <c r="N22" s="36"/>
      <c r="O22" s="36"/>
      <c r="P22" s="74"/>
      <c r="Q22" s="75"/>
      <c r="R22" s="38">
        <v>1311</v>
      </c>
    </row>
    <row r="23" spans="1:20" x14ac:dyDescent="0.2">
      <c r="A23" s="39" t="s">
        <v>33</v>
      </c>
      <c r="B23" s="34">
        <v>1066</v>
      </c>
      <c r="C23" s="35">
        <v>64</v>
      </c>
      <c r="D23" s="36"/>
      <c r="E23" s="36">
        <v>176</v>
      </c>
      <c r="F23" s="36">
        <v>186</v>
      </c>
      <c r="G23" s="36">
        <v>20</v>
      </c>
      <c r="H23" s="36">
        <v>238</v>
      </c>
      <c r="I23" s="36"/>
      <c r="J23" s="36">
        <v>45</v>
      </c>
      <c r="K23" s="36"/>
      <c r="L23" s="36"/>
      <c r="M23" s="36"/>
      <c r="N23" s="36"/>
      <c r="O23" s="36"/>
      <c r="P23" s="74"/>
      <c r="Q23" s="75"/>
      <c r="R23" s="38">
        <v>1795</v>
      </c>
    </row>
    <row r="24" spans="1:20" x14ac:dyDescent="0.2">
      <c r="A24" s="20" t="s">
        <v>43</v>
      </c>
      <c r="B24" s="34">
        <v>148</v>
      </c>
      <c r="C24" s="35">
        <v>110</v>
      </c>
      <c r="D24" s="36"/>
      <c r="E24" s="36">
        <v>10</v>
      </c>
      <c r="F24" s="36">
        <v>40</v>
      </c>
      <c r="G24" s="36">
        <v>0</v>
      </c>
      <c r="H24" s="36">
        <v>44</v>
      </c>
      <c r="I24" s="36"/>
      <c r="J24" s="36">
        <v>1</v>
      </c>
      <c r="K24" s="36"/>
      <c r="L24" s="36"/>
      <c r="M24" s="36"/>
      <c r="N24" s="36"/>
      <c r="O24" s="36"/>
      <c r="P24" s="74"/>
      <c r="Q24" s="75"/>
      <c r="R24" s="38">
        <v>353</v>
      </c>
    </row>
    <row r="25" spans="1:20" ht="13.5" thickBot="1" x14ac:dyDescent="0.25">
      <c r="A25" s="86" t="s">
        <v>59</v>
      </c>
      <c r="B25" s="88">
        <v>623</v>
      </c>
      <c r="C25" s="41">
        <v>53</v>
      </c>
      <c r="D25" s="42"/>
      <c r="E25" s="42">
        <v>111</v>
      </c>
      <c r="F25" s="42">
        <v>130</v>
      </c>
      <c r="G25" s="42">
        <v>3</v>
      </c>
      <c r="H25" s="42">
        <v>168</v>
      </c>
      <c r="I25" s="42"/>
      <c r="J25" s="42">
        <v>64</v>
      </c>
      <c r="K25" s="42"/>
      <c r="L25" s="42"/>
      <c r="M25" s="42"/>
      <c r="N25" s="42"/>
      <c r="O25" s="42"/>
      <c r="P25" s="76"/>
      <c r="Q25" s="87"/>
      <c r="R25" s="38">
        <v>1152</v>
      </c>
    </row>
    <row r="26" spans="1:20" ht="13.5" thickTop="1" x14ac:dyDescent="0.2">
      <c r="A26" s="43" t="s">
        <v>34</v>
      </c>
      <c r="B26" s="44">
        <v>1687933</v>
      </c>
      <c r="C26" s="45">
        <v>213249</v>
      </c>
      <c r="D26" s="45"/>
      <c r="E26" s="45">
        <v>473315</v>
      </c>
      <c r="F26" s="45">
        <v>271279</v>
      </c>
      <c r="G26" s="45">
        <v>47048</v>
      </c>
      <c r="H26" s="45">
        <v>433630</v>
      </c>
      <c r="I26" s="45"/>
      <c r="J26" s="45">
        <v>165303</v>
      </c>
      <c r="K26" s="45"/>
      <c r="L26" s="45"/>
      <c r="M26" s="45"/>
      <c r="N26" s="45"/>
      <c r="O26" s="45"/>
      <c r="P26" s="77"/>
      <c r="Q26" s="78"/>
      <c r="R26" s="46">
        <v>3291757</v>
      </c>
    </row>
    <row r="27" spans="1:20" ht="13.5" thickBot="1" x14ac:dyDescent="0.25">
      <c r="A27" s="47" t="s">
        <v>35</v>
      </c>
      <c r="B27" s="48">
        <v>1654159</v>
      </c>
      <c r="C27" s="49">
        <v>149676</v>
      </c>
      <c r="D27" s="49"/>
      <c r="E27" s="49">
        <v>238401</v>
      </c>
      <c r="F27" s="49">
        <v>136667</v>
      </c>
      <c r="G27" s="49">
        <v>32464</v>
      </c>
      <c r="H27" s="49">
        <v>277796</v>
      </c>
      <c r="I27" s="49"/>
      <c r="J27" s="49">
        <v>81598</v>
      </c>
      <c r="K27" s="49"/>
      <c r="L27" s="49"/>
      <c r="M27" s="49"/>
      <c r="N27" s="49"/>
      <c r="O27" s="49"/>
      <c r="P27" s="79"/>
      <c r="Q27" s="80"/>
      <c r="R27" s="50">
        <v>2570761</v>
      </c>
    </row>
    <row r="28" spans="1:20" ht="14.25" thickTop="1" thickBot="1" x14ac:dyDescent="0.25">
      <c r="A28" s="51" t="s">
        <v>36</v>
      </c>
      <c r="B28" s="44">
        <v>3342092</v>
      </c>
      <c r="C28" s="45">
        <v>362925</v>
      </c>
      <c r="D28" s="45">
        <v>0</v>
      </c>
      <c r="E28" s="45">
        <v>711716</v>
      </c>
      <c r="F28" s="45">
        <v>407946</v>
      </c>
      <c r="G28" s="45">
        <v>79512</v>
      </c>
      <c r="H28" s="45">
        <v>711426</v>
      </c>
      <c r="I28" s="45">
        <v>0</v>
      </c>
      <c r="J28" s="45">
        <v>246901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81">
        <v>0</v>
      </c>
      <c r="Q28" s="78">
        <v>0</v>
      </c>
      <c r="R28" s="52">
        <v>5862518</v>
      </c>
    </row>
    <row r="29" spans="1:20" ht="15.75" thickTop="1" x14ac:dyDescent="0.2">
      <c r="A29" s="53"/>
      <c r="B29" s="54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T29" s="55"/>
    </row>
    <row r="30" spans="1:20" ht="16.5" thickBot="1" x14ac:dyDescent="0.3">
      <c r="A30" s="56" t="s">
        <v>37</v>
      </c>
      <c r="B30" s="57"/>
      <c r="C30" s="57"/>
      <c r="D30" s="57"/>
      <c r="E30" s="57"/>
      <c r="F30" s="57"/>
      <c r="G30" s="57"/>
      <c r="H30" s="82" t="s">
        <v>56</v>
      </c>
      <c r="I30" s="57"/>
      <c r="J30" s="57"/>
      <c r="K30" s="57"/>
      <c r="M30" s="57"/>
      <c r="N30" s="82" t="s">
        <v>56</v>
      </c>
      <c r="O30" s="82"/>
      <c r="P30" s="57"/>
      <c r="Q30" s="57"/>
      <c r="R30" s="57"/>
      <c r="T30" s="55"/>
    </row>
    <row r="31" spans="1:20" ht="13.5" thickTop="1" x14ac:dyDescent="0.2">
      <c r="A31" s="58" t="s">
        <v>38</v>
      </c>
      <c r="B31" s="59">
        <v>4999</v>
      </c>
      <c r="C31" s="60">
        <v>2530</v>
      </c>
      <c r="D31" s="60">
        <v>0</v>
      </c>
      <c r="E31" s="60">
        <v>43</v>
      </c>
      <c r="F31" s="60">
        <v>-2028</v>
      </c>
      <c r="G31" s="60">
        <v>-251</v>
      </c>
      <c r="H31" s="60">
        <v>66</v>
      </c>
      <c r="I31" s="60">
        <v>0</v>
      </c>
      <c r="J31" s="60">
        <v>-597</v>
      </c>
      <c r="K31" s="60">
        <v>0</v>
      </c>
      <c r="L31" s="60">
        <v>0</v>
      </c>
      <c r="M31" s="60">
        <v>0</v>
      </c>
      <c r="N31" s="60">
        <v>0</v>
      </c>
      <c r="O31" s="60">
        <v>0</v>
      </c>
      <c r="P31" s="60">
        <v>0</v>
      </c>
      <c r="Q31" s="83">
        <v>0</v>
      </c>
      <c r="R31" s="61">
        <v>4762</v>
      </c>
    </row>
    <row r="32" spans="1:20" ht="13.5" thickBot="1" x14ac:dyDescent="0.25">
      <c r="A32" s="62" t="s">
        <v>35</v>
      </c>
      <c r="B32" s="34">
        <v>4535</v>
      </c>
      <c r="C32" s="36">
        <v>311</v>
      </c>
      <c r="D32" s="36">
        <v>0</v>
      </c>
      <c r="E32" s="36">
        <v>568</v>
      </c>
      <c r="F32" s="36">
        <v>336</v>
      </c>
      <c r="G32" s="36">
        <v>33</v>
      </c>
      <c r="H32" s="36">
        <v>1001</v>
      </c>
      <c r="I32" s="36">
        <v>0</v>
      </c>
      <c r="J32" s="36">
        <v>-76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84">
        <v>0</v>
      </c>
      <c r="R32" s="63">
        <v>6708</v>
      </c>
    </row>
    <row r="33" spans="1:18" ht="15.75" thickTop="1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</row>
    <row r="34" spans="1:18" ht="16.5" thickBot="1" x14ac:dyDescent="0.3">
      <c r="A34" s="64" t="s">
        <v>39</v>
      </c>
      <c r="B34" s="57"/>
      <c r="C34" s="57"/>
      <c r="D34" s="57"/>
      <c r="E34" s="57"/>
      <c r="F34" s="57"/>
      <c r="G34" s="57"/>
      <c r="H34" s="82" t="s">
        <v>57</v>
      </c>
      <c r="I34" s="57"/>
      <c r="J34" s="57"/>
      <c r="K34" s="57"/>
      <c r="M34" s="57"/>
      <c r="N34" s="82" t="s">
        <v>57</v>
      </c>
      <c r="O34" s="82"/>
      <c r="P34" s="57"/>
      <c r="Q34" s="57"/>
      <c r="R34" s="57"/>
    </row>
    <row r="35" spans="1:18" ht="13.5" thickTop="1" x14ac:dyDescent="0.2">
      <c r="A35" s="65" t="s">
        <v>40</v>
      </c>
      <c r="B35" s="59">
        <v>1692932</v>
      </c>
      <c r="C35" s="60">
        <v>215779</v>
      </c>
      <c r="D35" s="60">
        <v>0</v>
      </c>
      <c r="E35" s="60">
        <v>473358</v>
      </c>
      <c r="F35" s="60">
        <v>269251</v>
      </c>
      <c r="G35" s="60">
        <v>46797</v>
      </c>
      <c r="H35" s="60">
        <v>433696</v>
      </c>
      <c r="I35" s="60">
        <v>0</v>
      </c>
      <c r="J35" s="60">
        <v>164706</v>
      </c>
      <c r="K35" s="60">
        <v>0</v>
      </c>
      <c r="L35" s="60">
        <v>0</v>
      </c>
      <c r="M35" s="60">
        <v>0</v>
      </c>
      <c r="N35" s="60">
        <v>0</v>
      </c>
      <c r="O35" s="60">
        <v>0</v>
      </c>
      <c r="P35" s="60">
        <v>0</v>
      </c>
      <c r="Q35" s="83">
        <v>0</v>
      </c>
      <c r="R35" s="61">
        <v>3296519</v>
      </c>
    </row>
    <row r="36" spans="1:18" ht="13.5" thickBot="1" x14ac:dyDescent="0.25">
      <c r="A36" s="62" t="s">
        <v>35</v>
      </c>
      <c r="B36" s="34">
        <v>1658694</v>
      </c>
      <c r="C36" s="36">
        <v>149987</v>
      </c>
      <c r="D36" s="36">
        <v>0</v>
      </c>
      <c r="E36" s="36">
        <v>238969</v>
      </c>
      <c r="F36" s="36">
        <v>137003</v>
      </c>
      <c r="G36" s="36">
        <v>32497</v>
      </c>
      <c r="H36" s="36">
        <v>278797</v>
      </c>
      <c r="I36" s="36">
        <v>0</v>
      </c>
      <c r="J36" s="36">
        <v>81522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84">
        <v>0</v>
      </c>
      <c r="R36" s="63">
        <v>2577469</v>
      </c>
    </row>
    <row r="37" spans="1:18" ht="17.25" thickTop="1" thickBot="1" x14ac:dyDescent="0.3">
      <c r="A37" s="53"/>
      <c r="B37" s="53"/>
      <c r="C37" s="53"/>
      <c r="D37" s="53"/>
      <c r="E37" s="66" t="s">
        <v>41</v>
      </c>
      <c r="F37" s="66"/>
      <c r="G37" s="66"/>
      <c r="H37" s="53"/>
      <c r="I37" s="66" t="s">
        <v>41</v>
      </c>
      <c r="J37" s="67"/>
      <c r="K37" s="67"/>
      <c r="L37" s="67"/>
      <c r="M37" s="67"/>
      <c r="N37" s="67"/>
      <c r="O37" s="67"/>
      <c r="P37" s="67"/>
      <c r="Q37" s="67"/>
      <c r="R37" s="68">
        <v>5873988</v>
      </c>
    </row>
    <row r="38" spans="1:18" ht="15.75" thickTop="1" x14ac:dyDescent="0.2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3"/>
    </row>
  </sheetData>
  <printOptions horizontalCentered="1" verticalCentered="1"/>
  <pageMargins left="0.59055118110236227" right="0.59055118110236227" top="0.78740157480314965" bottom="0.39370078740157483" header="0" footer="0"/>
  <pageSetup paperSize="9" scale="95" orientation="landscape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D5D59-3858-40F0-8A11-D6D7772EAF47}">
  <dimension ref="B5:C5"/>
  <sheetViews>
    <sheetView workbookViewId="0">
      <selection activeCell="J25" sqref="J25"/>
    </sheetView>
  </sheetViews>
  <sheetFormatPr defaultRowHeight="12.75" x14ac:dyDescent="0.2"/>
  <sheetData>
    <row r="5" spans="2:3" x14ac:dyDescent="0.2">
      <c r="B5" s="3" t="s">
        <v>182</v>
      </c>
      <c r="C5" s="3"/>
    </row>
  </sheetData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2012D-E058-41DF-ADAF-B336C8E91F19}">
  <dimension ref="A1:T38"/>
  <sheetViews>
    <sheetView workbookViewId="0">
      <pane xSplit="1" ySplit="7" topLeftCell="B26" activePane="bottomRight" state="frozen"/>
      <selection pane="topRight" activeCell="B1" sqref="B1"/>
      <selection pane="bottomLeft" activeCell="A8" sqref="A8"/>
      <selection pane="bottomRight" activeCell="B39" sqref="B39:C39"/>
    </sheetView>
  </sheetViews>
  <sheetFormatPr defaultColWidth="9.140625" defaultRowHeight="12.75" x14ac:dyDescent="0.2"/>
  <cols>
    <col min="1" max="1" width="9.140625" style="3"/>
    <col min="2" max="3" width="12.7109375" style="3" customWidth="1"/>
    <col min="4" max="4" width="9.28515625" style="3" hidden="1" customWidth="1"/>
    <col min="5" max="8" width="12.7109375" style="3" customWidth="1"/>
    <col min="9" max="9" width="9.28515625" style="3" hidden="1" customWidth="1"/>
    <col min="10" max="10" width="12.7109375" style="3" customWidth="1"/>
    <col min="11" max="15" width="9.28515625" style="3" hidden="1" customWidth="1"/>
    <col min="16" max="16" width="9.85546875" style="3" hidden="1" customWidth="1"/>
    <col min="17" max="17" width="9.28515625" style="3" hidden="1" customWidth="1"/>
    <col min="18" max="18" width="12.7109375" style="3" customWidth="1"/>
    <col min="19" max="19" width="9.140625" style="3"/>
    <col min="20" max="20" width="13.7109375" style="3" customWidth="1"/>
    <col min="21" max="16384" width="9.140625" style="3"/>
  </cols>
  <sheetData>
    <row r="1" spans="1:18" ht="20.2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4"/>
      <c r="R1" s="4"/>
    </row>
    <row r="2" spans="1:18" ht="23.25" x14ac:dyDescent="0.35">
      <c r="A2" s="4" t="s">
        <v>1</v>
      </c>
      <c r="B2" s="5"/>
      <c r="C2" s="6" t="s">
        <v>61</v>
      </c>
      <c r="D2" s="7"/>
      <c r="E2" s="2"/>
      <c r="F2" s="2"/>
      <c r="G2" s="2"/>
      <c r="H2" s="13"/>
      <c r="I2" s="2"/>
      <c r="J2" s="2"/>
      <c r="K2" s="2"/>
      <c r="M2" s="2"/>
      <c r="N2" s="13" t="s">
        <v>46</v>
      </c>
      <c r="O2" s="13"/>
      <c r="P2" s="2"/>
      <c r="Q2" s="2"/>
      <c r="R2" s="2"/>
    </row>
    <row r="3" spans="1:18" x14ac:dyDescent="0.2">
      <c r="A3" s="2"/>
      <c r="B3" s="2"/>
      <c r="C3" s="8"/>
      <c r="D3" s="2"/>
      <c r="E3" s="9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8.75" thickBot="1" x14ac:dyDescent="0.3">
      <c r="A4" s="10" t="s">
        <v>3</v>
      </c>
      <c r="B4" s="2"/>
      <c r="C4" s="11"/>
      <c r="D4" s="12"/>
      <c r="E4" s="12" t="s">
        <v>61</v>
      </c>
      <c r="F4" s="13"/>
      <c r="G4" s="14"/>
      <c r="H4" s="2"/>
      <c r="I4" s="2"/>
      <c r="J4" s="9"/>
      <c r="K4" s="2"/>
      <c r="L4" s="2"/>
      <c r="M4" s="2"/>
      <c r="N4" s="2"/>
    </row>
    <row r="5" spans="1:18" ht="13.5" thickTop="1" x14ac:dyDescent="0.2">
      <c r="A5" s="15" t="s">
        <v>4</v>
      </c>
      <c r="B5" s="16"/>
      <c r="C5" s="17"/>
      <c r="D5" s="17"/>
      <c r="E5" s="17"/>
      <c r="F5" s="18" t="s">
        <v>5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9"/>
    </row>
    <row r="6" spans="1:18" x14ac:dyDescent="0.2">
      <c r="A6" s="20" t="s">
        <v>6</v>
      </c>
      <c r="B6" s="21">
        <v>111</v>
      </c>
      <c r="C6" s="22">
        <v>201</v>
      </c>
      <c r="D6" s="22">
        <v>203</v>
      </c>
      <c r="E6" s="22">
        <v>205</v>
      </c>
      <c r="F6" s="22">
        <v>207</v>
      </c>
      <c r="G6" s="22">
        <v>209</v>
      </c>
      <c r="H6" s="22">
        <v>211</v>
      </c>
      <c r="I6" s="22">
        <v>212</v>
      </c>
      <c r="J6" s="22">
        <v>213</v>
      </c>
      <c r="K6" s="22">
        <v>214</v>
      </c>
      <c r="L6" s="22">
        <v>217</v>
      </c>
      <c r="M6" s="22">
        <v>218</v>
      </c>
      <c r="N6" s="22">
        <v>221</v>
      </c>
      <c r="O6" s="22" t="s">
        <v>47</v>
      </c>
      <c r="P6" s="22" t="s">
        <v>48</v>
      </c>
      <c r="Q6" s="69" t="s">
        <v>49</v>
      </c>
      <c r="R6" s="23" t="s">
        <v>7</v>
      </c>
    </row>
    <row r="7" spans="1:18" ht="13.5" thickBot="1" x14ac:dyDescent="0.25">
      <c r="A7" s="24"/>
      <c r="B7" s="25" t="s">
        <v>8</v>
      </c>
      <c r="C7" s="26" t="s">
        <v>9</v>
      </c>
      <c r="D7" s="26" t="s">
        <v>10</v>
      </c>
      <c r="E7" s="26" t="s">
        <v>11</v>
      </c>
      <c r="F7" s="26" t="s">
        <v>12</v>
      </c>
      <c r="G7" s="26" t="s">
        <v>13</v>
      </c>
      <c r="H7" s="26" t="s">
        <v>14</v>
      </c>
      <c r="I7" s="26" t="s">
        <v>15</v>
      </c>
      <c r="J7" s="26" t="s">
        <v>16</v>
      </c>
      <c r="K7" s="26" t="s">
        <v>17</v>
      </c>
      <c r="L7" s="26" t="s">
        <v>50</v>
      </c>
      <c r="M7" s="26" t="s">
        <v>51</v>
      </c>
      <c r="N7" s="26" t="s">
        <v>52</v>
      </c>
      <c r="O7" s="70" t="s">
        <v>53</v>
      </c>
      <c r="P7" s="70" t="s">
        <v>54</v>
      </c>
      <c r="Q7" s="71" t="s">
        <v>55</v>
      </c>
      <c r="R7" s="27"/>
    </row>
    <row r="8" spans="1:18" ht="13.5" thickTop="1" x14ac:dyDescent="0.2">
      <c r="A8" s="28" t="s">
        <v>18</v>
      </c>
      <c r="B8" s="29">
        <v>920024</v>
      </c>
      <c r="C8" s="30">
        <v>120272</v>
      </c>
      <c r="D8" s="31"/>
      <c r="E8" s="31">
        <v>251684</v>
      </c>
      <c r="F8" s="31">
        <v>145109</v>
      </c>
      <c r="G8" s="31">
        <v>26191</v>
      </c>
      <c r="H8" s="31">
        <v>225551</v>
      </c>
      <c r="I8" s="31"/>
      <c r="J8" s="31">
        <v>82553</v>
      </c>
      <c r="K8" s="31"/>
      <c r="L8" s="31"/>
      <c r="M8" s="31"/>
      <c r="N8" s="31"/>
      <c r="O8" s="31"/>
      <c r="P8" s="72"/>
      <c r="Q8" s="73"/>
      <c r="R8" s="32">
        <v>1771384</v>
      </c>
    </row>
    <row r="9" spans="1:18" x14ac:dyDescent="0.2">
      <c r="A9" s="33" t="s">
        <v>19</v>
      </c>
      <c r="B9" s="34">
        <v>243174</v>
      </c>
      <c r="C9" s="35">
        <v>36097</v>
      </c>
      <c r="D9" s="36"/>
      <c r="E9" s="36">
        <v>102085</v>
      </c>
      <c r="F9" s="36">
        <v>62440</v>
      </c>
      <c r="G9" s="36">
        <v>9515</v>
      </c>
      <c r="H9" s="36">
        <v>98190</v>
      </c>
      <c r="I9" s="36"/>
      <c r="J9" s="36">
        <v>25888</v>
      </c>
      <c r="K9" s="36"/>
      <c r="L9" s="36"/>
      <c r="M9" s="36"/>
      <c r="N9" s="36"/>
      <c r="O9" s="36"/>
      <c r="P9" s="74"/>
      <c r="Q9" s="75"/>
      <c r="R9" s="37">
        <v>577389</v>
      </c>
    </row>
    <row r="10" spans="1:18" x14ac:dyDescent="0.2">
      <c r="A10" s="33" t="s">
        <v>20</v>
      </c>
      <c r="B10" s="34">
        <v>1810531</v>
      </c>
      <c r="C10" s="35">
        <v>170115</v>
      </c>
      <c r="D10" s="36"/>
      <c r="E10" s="36">
        <v>280495</v>
      </c>
      <c r="F10" s="36">
        <v>153363</v>
      </c>
      <c r="G10" s="36">
        <v>36745</v>
      </c>
      <c r="H10" s="36">
        <v>315838</v>
      </c>
      <c r="I10" s="36"/>
      <c r="J10" s="36">
        <v>97277</v>
      </c>
      <c r="K10" s="36"/>
      <c r="L10" s="36"/>
      <c r="M10" s="36"/>
      <c r="N10" s="36"/>
      <c r="O10" s="36"/>
      <c r="P10" s="74"/>
      <c r="Q10" s="75"/>
      <c r="R10" s="38">
        <v>2864364</v>
      </c>
    </row>
    <row r="11" spans="1:18" x14ac:dyDescent="0.2">
      <c r="A11" s="33" t="s">
        <v>21</v>
      </c>
      <c r="B11" s="34">
        <v>178090</v>
      </c>
      <c r="C11" s="35">
        <v>19126</v>
      </c>
      <c r="D11" s="36"/>
      <c r="E11" s="36">
        <v>39214</v>
      </c>
      <c r="F11" s="36">
        <v>25029</v>
      </c>
      <c r="G11" s="36">
        <v>4964</v>
      </c>
      <c r="H11" s="36">
        <v>44515</v>
      </c>
      <c r="I11" s="36"/>
      <c r="J11" s="36">
        <v>15179</v>
      </c>
      <c r="K11" s="36"/>
      <c r="L11" s="36"/>
      <c r="M11" s="36"/>
      <c r="N11" s="36"/>
      <c r="O11" s="36"/>
      <c r="P11" s="74"/>
      <c r="Q11" s="75"/>
      <c r="R11" s="38">
        <v>326117</v>
      </c>
    </row>
    <row r="12" spans="1:18" x14ac:dyDescent="0.2">
      <c r="A12" s="33" t="s">
        <v>22</v>
      </c>
      <c r="B12" s="34">
        <v>115921</v>
      </c>
      <c r="C12" s="35">
        <v>15058</v>
      </c>
      <c r="D12" s="36"/>
      <c r="E12" s="36">
        <v>26306</v>
      </c>
      <c r="F12" s="36">
        <v>14296</v>
      </c>
      <c r="G12" s="36">
        <v>1483</v>
      </c>
      <c r="H12" s="36">
        <v>24177</v>
      </c>
      <c r="I12" s="36"/>
      <c r="J12" s="36">
        <v>19279</v>
      </c>
      <c r="K12" s="36"/>
      <c r="L12" s="36"/>
      <c r="M12" s="36"/>
      <c r="N12" s="36"/>
      <c r="O12" s="36"/>
      <c r="P12" s="74"/>
      <c r="Q12" s="75"/>
      <c r="R12" s="38">
        <v>216520</v>
      </c>
    </row>
    <row r="13" spans="1:18" x14ac:dyDescent="0.2">
      <c r="A13" s="33" t="s">
        <v>23</v>
      </c>
      <c r="B13" s="34">
        <v>1218</v>
      </c>
      <c r="C13" s="35">
        <v>76</v>
      </c>
      <c r="D13" s="36"/>
      <c r="E13" s="36">
        <v>207</v>
      </c>
      <c r="F13" s="36">
        <v>119</v>
      </c>
      <c r="G13" s="36">
        <v>7</v>
      </c>
      <c r="H13" s="36">
        <v>134</v>
      </c>
      <c r="I13" s="36"/>
      <c r="J13" s="36">
        <v>145</v>
      </c>
      <c r="K13" s="36"/>
      <c r="L13" s="36"/>
      <c r="M13" s="36"/>
      <c r="N13" s="36"/>
      <c r="O13" s="36"/>
      <c r="P13" s="74"/>
      <c r="Q13" s="75"/>
      <c r="R13" s="38">
        <v>1906</v>
      </c>
    </row>
    <row r="14" spans="1:18" x14ac:dyDescent="0.2">
      <c r="A14" s="33" t="s">
        <v>24</v>
      </c>
      <c r="B14" s="34">
        <v>22702</v>
      </c>
      <c r="C14" s="35">
        <v>2943</v>
      </c>
      <c r="D14" s="36"/>
      <c r="E14" s="36">
        <v>7389</v>
      </c>
      <c r="F14" s="36">
        <v>2140</v>
      </c>
      <c r="G14" s="36">
        <v>383</v>
      </c>
      <c r="H14" s="36">
        <v>5886</v>
      </c>
      <c r="I14" s="36"/>
      <c r="J14" s="36">
        <v>2806</v>
      </c>
      <c r="K14" s="36"/>
      <c r="L14" s="36"/>
      <c r="M14" s="36"/>
      <c r="N14" s="36"/>
      <c r="O14" s="36"/>
      <c r="P14" s="74"/>
      <c r="Q14" s="75"/>
      <c r="R14" s="38">
        <v>44249</v>
      </c>
    </row>
    <row r="15" spans="1:18" hidden="1" x14ac:dyDescent="0.2">
      <c r="A15" s="33" t="s">
        <v>25</v>
      </c>
      <c r="B15" s="34">
        <v>0</v>
      </c>
      <c r="C15" s="35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74"/>
      <c r="Q15" s="75"/>
      <c r="R15" s="38">
        <v>0</v>
      </c>
    </row>
    <row r="16" spans="1:18" x14ac:dyDescent="0.2">
      <c r="A16" s="33" t="s">
        <v>26</v>
      </c>
      <c r="B16" s="34">
        <v>11128</v>
      </c>
      <c r="C16" s="35">
        <v>1399</v>
      </c>
      <c r="D16" s="36"/>
      <c r="E16" s="36">
        <v>2052</v>
      </c>
      <c r="F16" s="36">
        <v>1225</v>
      </c>
      <c r="G16" s="36">
        <v>149</v>
      </c>
      <c r="H16" s="36">
        <v>2016</v>
      </c>
      <c r="I16" s="36"/>
      <c r="J16" s="36">
        <v>930</v>
      </c>
      <c r="K16" s="36"/>
      <c r="L16" s="36"/>
      <c r="M16" s="36"/>
      <c r="N16" s="36"/>
      <c r="O16" s="36"/>
      <c r="P16" s="74"/>
      <c r="Q16" s="75"/>
      <c r="R16" s="38">
        <v>18899</v>
      </c>
    </row>
    <row r="17" spans="1:20" x14ac:dyDescent="0.2">
      <c r="A17" s="33" t="s">
        <v>27</v>
      </c>
      <c r="B17" s="34">
        <v>17957</v>
      </c>
      <c r="C17" s="35">
        <v>930</v>
      </c>
      <c r="D17" s="36"/>
      <c r="E17" s="36">
        <v>3031</v>
      </c>
      <c r="F17" s="36">
        <v>2668</v>
      </c>
      <c r="G17" s="36">
        <v>238</v>
      </c>
      <c r="H17" s="36">
        <v>3658</v>
      </c>
      <c r="I17" s="36"/>
      <c r="J17" s="36">
        <v>990</v>
      </c>
      <c r="K17" s="36"/>
      <c r="L17" s="36"/>
      <c r="M17" s="36"/>
      <c r="N17" s="36"/>
      <c r="O17" s="36"/>
      <c r="P17" s="74"/>
      <c r="Q17" s="75"/>
      <c r="R17" s="38">
        <v>29472</v>
      </c>
    </row>
    <row r="18" spans="1:20" x14ac:dyDescent="0.2">
      <c r="A18" s="33" t="s">
        <v>28</v>
      </c>
      <c r="B18" s="34">
        <v>8905</v>
      </c>
      <c r="C18" s="35">
        <v>91</v>
      </c>
      <c r="D18" s="36"/>
      <c r="E18" s="36">
        <v>728</v>
      </c>
      <c r="F18" s="36">
        <v>246</v>
      </c>
      <c r="G18" s="36">
        <v>10</v>
      </c>
      <c r="H18" s="36">
        <v>365</v>
      </c>
      <c r="I18" s="36"/>
      <c r="J18" s="36">
        <v>315</v>
      </c>
      <c r="K18" s="36"/>
      <c r="L18" s="36"/>
      <c r="M18" s="36"/>
      <c r="N18" s="36"/>
      <c r="O18" s="36"/>
      <c r="P18" s="74"/>
      <c r="Q18" s="75"/>
      <c r="R18" s="38">
        <v>10660</v>
      </c>
    </row>
    <row r="19" spans="1:20" x14ac:dyDescent="0.2">
      <c r="A19" s="33" t="s">
        <v>29</v>
      </c>
      <c r="B19" s="34">
        <v>4332</v>
      </c>
      <c r="C19" s="35">
        <v>722</v>
      </c>
      <c r="D19" s="36"/>
      <c r="E19" s="36">
        <v>1553</v>
      </c>
      <c r="F19" s="36">
        <v>508</v>
      </c>
      <c r="G19" s="36">
        <v>88</v>
      </c>
      <c r="H19" s="36">
        <v>1552</v>
      </c>
      <c r="I19" s="36"/>
      <c r="J19" s="36">
        <v>815</v>
      </c>
      <c r="K19" s="36"/>
      <c r="L19" s="36"/>
      <c r="M19" s="36"/>
      <c r="N19" s="36"/>
      <c r="O19" s="36"/>
      <c r="P19" s="74"/>
      <c r="Q19" s="75"/>
      <c r="R19" s="38">
        <v>9570</v>
      </c>
    </row>
    <row r="20" spans="1:20" x14ac:dyDescent="0.2">
      <c r="A20" s="33" t="s">
        <v>30</v>
      </c>
      <c r="B20" s="34">
        <v>11</v>
      </c>
      <c r="C20" s="35">
        <v>2</v>
      </c>
      <c r="D20" s="36"/>
      <c r="E20" s="36">
        <v>6</v>
      </c>
      <c r="F20" s="36">
        <v>3</v>
      </c>
      <c r="G20" s="36">
        <v>0</v>
      </c>
      <c r="H20" s="36">
        <v>1</v>
      </c>
      <c r="I20" s="36"/>
      <c r="J20" s="36">
        <v>2</v>
      </c>
      <c r="K20" s="36"/>
      <c r="L20" s="36"/>
      <c r="M20" s="36"/>
      <c r="N20" s="36"/>
      <c r="O20" s="36"/>
      <c r="P20" s="74"/>
      <c r="Q20" s="75"/>
      <c r="R20" s="38">
        <v>25</v>
      </c>
    </row>
    <row r="21" spans="1:20" x14ac:dyDescent="0.2">
      <c r="A21" s="39" t="s">
        <v>31</v>
      </c>
      <c r="B21" s="34">
        <v>365</v>
      </c>
      <c r="C21" s="35">
        <v>30</v>
      </c>
      <c r="D21" s="36"/>
      <c r="E21" s="36">
        <v>101</v>
      </c>
      <c r="F21" s="36">
        <v>27</v>
      </c>
      <c r="G21" s="36">
        <v>4</v>
      </c>
      <c r="H21" s="36">
        <v>65</v>
      </c>
      <c r="I21" s="36"/>
      <c r="J21" s="36">
        <v>33</v>
      </c>
      <c r="K21" s="36"/>
      <c r="L21" s="36"/>
      <c r="M21" s="36"/>
      <c r="N21" s="36"/>
      <c r="O21" s="36"/>
      <c r="P21" s="74"/>
      <c r="Q21" s="75"/>
      <c r="R21" s="38">
        <v>625</v>
      </c>
    </row>
    <row r="22" spans="1:20" x14ac:dyDescent="0.2">
      <c r="A22" s="39" t="s">
        <v>32</v>
      </c>
      <c r="B22" s="34">
        <v>1300</v>
      </c>
      <c r="C22" s="35">
        <v>0</v>
      </c>
      <c r="D22" s="36"/>
      <c r="E22" s="36">
        <v>3</v>
      </c>
      <c r="F22" s="36">
        <v>1</v>
      </c>
      <c r="G22" s="36">
        <v>0</v>
      </c>
      <c r="H22" s="36">
        <v>4</v>
      </c>
      <c r="I22" s="36"/>
      <c r="J22" s="36">
        <v>0</v>
      </c>
      <c r="K22" s="36"/>
      <c r="L22" s="36"/>
      <c r="M22" s="36"/>
      <c r="N22" s="36"/>
      <c r="O22" s="36"/>
      <c r="P22" s="74"/>
      <c r="Q22" s="75"/>
      <c r="R22" s="38">
        <v>1308</v>
      </c>
    </row>
    <row r="23" spans="1:20" x14ac:dyDescent="0.2">
      <c r="A23" s="39" t="s">
        <v>33</v>
      </c>
      <c r="B23" s="34">
        <v>1187</v>
      </c>
      <c r="C23" s="35">
        <v>73</v>
      </c>
      <c r="D23" s="36"/>
      <c r="E23" s="36">
        <v>206</v>
      </c>
      <c r="F23" s="36">
        <v>193</v>
      </c>
      <c r="G23" s="36">
        <v>25</v>
      </c>
      <c r="H23" s="36">
        <v>295</v>
      </c>
      <c r="I23" s="36"/>
      <c r="J23" s="36">
        <v>52</v>
      </c>
      <c r="K23" s="36"/>
      <c r="L23" s="36"/>
      <c r="M23" s="36"/>
      <c r="N23" s="36"/>
      <c r="O23" s="36"/>
      <c r="P23" s="74"/>
      <c r="Q23" s="75"/>
      <c r="R23" s="38">
        <v>2031</v>
      </c>
    </row>
    <row r="24" spans="1:20" x14ac:dyDescent="0.2">
      <c r="A24" s="89" t="s">
        <v>43</v>
      </c>
      <c r="B24" s="90">
        <v>175</v>
      </c>
      <c r="C24" s="91">
        <v>114</v>
      </c>
      <c r="D24" s="92"/>
      <c r="E24" s="92">
        <v>12</v>
      </c>
      <c r="F24" s="92">
        <v>43</v>
      </c>
      <c r="G24" s="92">
        <v>1</v>
      </c>
      <c r="H24" s="92">
        <v>47</v>
      </c>
      <c r="I24" s="92"/>
      <c r="J24" s="92">
        <v>1</v>
      </c>
      <c r="K24" s="92"/>
      <c r="L24" s="92"/>
      <c r="M24" s="92"/>
      <c r="N24" s="92"/>
      <c r="O24" s="92"/>
      <c r="P24" s="93"/>
      <c r="Q24" s="94"/>
      <c r="R24" s="37">
        <v>393</v>
      </c>
    </row>
    <row r="25" spans="1:20" ht="13.5" thickBot="1" x14ac:dyDescent="0.25">
      <c r="A25" s="20" t="s">
        <v>59</v>
      </c>
      <c r="B25" s="95">
        <v>692</v>
      </c>
      <c r="C25" s="96">
        <v>49</v>
      </c>
      <c r="D25" s="97"/>
      <c r="E25" s="97">
        <v>108</v>
      </c>
      <c r="F25" s="97">
        <v>137</v>
      </c>
      <c r="G25" s="97">
        <v>4</v>
      </c>
      <c r="H25" s="97">
        <v>188</v>
      </c>
      <c r="I25" s="97"/>
      <c r="J25" s="97">
        <v>94</v>
      </c>
      <c r="K25" s="97"/>
      <c r="L25" s="97"/>
      <c r="M25" s="97"/>
      <c r="N25" s="97"/>
      <c r="O25" s="97"/>
      <c r="P25" s="98"/>
      <c r="Q25" s="99"/>
      <c r="R25" s="37">
        <v>1272</v>
      </c>
    </row>
    <row r="26" spans="1:20" ht="13.5" thickTop="1" x14ac:dyDescent="0.2">
      <c r="A26" s="43" t="s">
        <v>34</v>
      </c>
      <c r="B26" s="44">
        <v>1693712</v>
      </c>
      <c r="C26" s="45">
        <v>217216</v>
      </c>
      <c r="D26" s="45"/>
      <c r="E26" s="45">
        <v>472678</v>
      </c>
      <c r="F26" s="45">
        <v>268935</v>
      </c>
      <c r="G26" s="45">
        <v>47228</v>
      </c>
      <c r="H26" s="45">
        <v>439607</v>
      </c>
      <c r="I26" s="45"/>
      <c r="J26" s="45">
        <v>163416</v>
      </c>
      <c r="K26" s="45"/>
      <c r="L26" s="45"/>
      <c r="M26" s="45"/>
      <c r="N26" s="45"/>
      <c r="O26" s="45"/>
      <c r="P26" s="77"/>
      <c r="Q26" s="78"/>
      <c r="R26" s="46">
        <v>3302792</v>
      </c>
    </row>
    <row r="27" spans="1:20" ht="13.5" thickBot="1" x14ac:dyDescent="0.25">
      <c r="A27" s="47" t="s">
        <v>35</v>
      </c>
      <c r="B27" s="48">
        <v>1644000</v>
      </c>
      <c r="C27" s="49">
        <v>149881</v>
      </c>
      <c r="D27" s="49"/>
      <c r="E27" s="49">
        <v>242502</v>
      </c>
      <c r="F27" s="49">
        <v>138612</v>
      </c>
      <c r="G27" s="49">
        <v>32579</v>
      </c>
      <c r="H27" s="49">
        <v>282875</v>
      </c>
      <c r="I27" s="49"/>
      <c r="J27" s="49">
        <v>82943</v>
      </c>
      <c r="K27" s="49"/>
      <c r="L27" s="49"/>
      <c r="M27" s="49"/>
      <c r="N27" s="49"/>
      <c r="O27" s="49"/>
      <c r="P27" s="79"/>
      <c r="Q27" s="80"/>
      <c r="R27" s="50">
        <v>2573392</v>
      </c>
    </row>
    <row r="28" spans="1:20" ht="14.25" thickTop="1" thickBot="1" x14ac:dyDescent="0.25">
      <c r="A28" s="51" t="s">
        <v>36</v>
      </c>
      <c r="B28" s="44">
        <v>3337712</v>
      </c>
      <c r="C28" s="45">
        <v>367097</v>
      </c>
      <c r="D28" s="45">
        <v>0</v>
      </c>
      <c r="E28" s="45">
        <v>715180</v>
      </c>
      <c r="F28" s="45">
        <v>407547</v>
      </c>
      <c r="G28" s="45">
        <v>79807</v>
      </c>
      <c r="H28" s="45">
        <v>722482</v>
      </c>
      <c r="I28" s="45">
        <v>0</v>
      </c>
      <c r="J28" s="45">
        <v>246359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81">
        <v>0</v>
      </c>
      <c r="Q28" s="78">
        <v>0</v>
      </c>
      <c r="R28" s="52">
        <v>5876184</v>
      </c>
    </row>
    <row r="29" spans="1:20" ht="15.75" thickTop="1" x14ac:dyDescent="0.2">
      <c r="A29" s="53"/>
      <c r="B29" s="54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T29" s="55"/>
    </row>
    <row r="30" spans="1:20" ht="16.5" thickBot="1" x14ac:dyDescent="0.3">
      <c r="A30" s="56" t="s">
        <v>37</v>
      </c>
      <c r="B30" s="57"/>
      <c r="C30" s="57"/>
      <c r="D30" s="57"/>
      <c r="E30" s="57"/>
      <c r="F30" s="57"/>
      <c r="G30" s="57"/>
      <c r="H30" s="82" t="s">
        <v>56</v>
      </c>
      <c r="I30" s="57"/>
      <c r="J30" s="57"/>
      <c r="K30" s="57"/>
      <c r="M30" s="57"/>
      <c r="N30" s="82" t="s">
        <v>56</v>
      </c>
      <c r="O30" s="82"/>
      <c r="P30" s="57"/>
      <c r="Q30" s="57"/>
      <c r="R30" s="57"/>
      <c r="T30" s="55"/>
    </row>
    <row r="31" spans="1:20" ht="13.5" thickTop="1" x14ac:dyDescent="0.2">
      <c r="A31" s="58" t="s">
        <v>38</v>
      </c>
      <c r="B31" s="59">
        <v>5686</v>
      </c>
      <c r="C31" s="60">
        <v>498</v>
      </c>
      <c r="D31" s="60">
        <v>0</v>
      </c>
      <c r="E31" s="60">
        <v>289</v>
      </c>
      <c r="F31" s="60">
        <v>-1943</v>
      </c>
      <c r="G31" s="60">
        <v>-253</v>
      </c>
      <c r="H31" s="60">
        <v>136</v>
      </c>
      <c r="I31" s="60">
        <v>0</v>
      </c>
      <c r="J31" s="60">
        <v>-675</v>
      </c>
      <c r="K31" s="60">
        <v>0</v>
      </c>
      <c r="L31" s="60">
        <v>0</v>
      </c>
      <c r="M31" s="60">
        <v>0</v>
      </c>
      <c r="N31" s="60">
        <v>0</v>
      </c>
      <c r="O31" s="60">
        <v>0</v>
      </c>
      <c r="P31" s="60">
        <v>0</v>
      </c>
      <c r="Q31" s="83">
        <v>0</v>
      </c>
      <c r="R31" s="61">
        <v>3738</v>
      </c>
    </row>
    <row r="32" spans="1:20" ht="13.5" thickBot="1" x14ac:dyDescent="0.25">
      <c r="A32" s="62" t="s">
        <v>35</v>
      </c>
      <c r="B32" s="34">
        <v>2554</v>
      </c>
      <c r="C32" s="36">
        <v>502</v>
      </c>
      <c r="D32" s="36">
        <v>0</v>
      </c>
      <c r="E32" s="36">
        <v>795</v>
      </c>
      <c r="F32" s="36">
        <v>578</v>
      </c>
      <c r="G32" s="36">
        <v>35</v>
      </c>
      <c r="H32" s="36">
        <v>1326</v>
      </c>
      <c r="I32" s="36">
        <v>0</v>
      </c>
      <c r="J32" s="36">
        <v>131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84">
        <v>0</v>
      </c>
      <c r="R32" s="63">
        <v>5921</v>
      </c>
    </row>
    <row r="33" spans="1:18" ht="15.75" thickTop="1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</row>
    <row r="34" spans="1:18" ht="16.5" thickBot="1" x14ac:dyDescent="0.3">
      <c r="A34" s="64" t="s">
        <v>39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82" t="s">
        <v>57</v>
      </c>
      <c r="M34" s="57"/>
      <c r="N34" s="82" t="s">
        <v>57</v>
      </c>
      <c r="O34" s="82"/>
      <c r="P34" s="57"/>
      <c r="Q34" s="57"/>
      <c r="R34" s="57"/>
    </row>
    <row r="35" spans="1:18" ht="13.5" thickTop="1" x14ac:dyDescent="0.2">
      <c r="A35" s="65" t="s">
        <v>40</v>
      </c>
      <c r="B35" s="59">
        <v>1699398</v>
      </c>
      <c r="C35" s="60">
        <v>217714</v>
      </c>
      <c r="D35" s="60">
        <v>0</v>
      </c>
      <c r="E35" s="60">
        <v>472967</v>
      </c>
      <c r="F35" s="60">
        <v>266992</v>
      </c>
      <c r="G35" s="60">
        <v>46975</v>
      </c>
      <c r="H35" s="60">
        <v>439743</v>
      </c>
      <c r="I35" s="60">
        <v>0</v>
      </c>
      <c r="J35" s="60">
        <v>162741</v>
      </c>
      <c r="K35" s="60">
        <v>0</v>
      </c>
      <c r="L35" s="60">
        <v>0</v>
      </c>
      <c r="M35" s="60">
        <v>0</v>
      </c>
      <c r="N35" s="60">
        <v>0</v>
      </c>
      <c r="O35" s="60">
        <v>0</v>
      </c>
      <c r="P35" s="60">
        <v>0</v>
      </c>
      <c r="Q35" s="83">
        <v>0</v>
      </c>
      <c r="R35" s="61">
        <v>3306530</v>
      </c>
    </row>
    <row r="36" spans="1:18" ht="13.5" thickBot="1" x14ac:dyDescent="0.25">
      <c r="A36" s="62" t="s">
        <v>35</v>
      </c>
      <c r="B36" s="34">
        <v>1646554</v>
      </c>
      <c r="C36" s="36">
        <v>150383</v>
      </c>
      <c r="D36" s="36">
        <v>0</v>
      </c>
      <c r="E36" s="36">
        <v>243297</v>
      </c>
      <c r="F36" s="36">
        <v>139190</v>
      </c>
      <c r="G36" s="36">
        <v>32614</v>
      </c>
      <c r="H36" s="36">
        <v>284201</v>
      </c>
      <c r="I36" s="36">
        <v>0</v>
      </c>
      <c r="J36" s="36">
        <v>83074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84">
        <v>0</v>
      </c>
      <c r="R36" s="63">
        <v>2579313</v>
      </c>
    </row>
    <row r="37" spans="1:18" ht="17.25" thickTop="1" thickBot="1" x14ac:dyDescent="0.3">
      <c r="A37" s="53"/>
      <c r="B37" s="53"/>
      <c r="C37" s="53"/>
      <c r="D37" s="53"/>
      <c r="E37" s="66" t="s">
        <v>41</v>
      </c>
      <c r="F37" s="66"/>
      <c r="G37" s="66"/>
      <c r="H37" s="53"/>
      <c r="I37" s="66" t="s">
        <v>41</v>
      </c>
      <c r="J37" s="67"/>
      <c r="K37" s="67"/>
      <c r="L37" s="67"/>
      <c r="M37" s="67"/>
      <c r="N37" s="67"/>
      <c r="O37" s="67"/>
      <c r="P37" s="67"/>
      <c r="Q37" s="67"/>
      <c r="R37" s="68">
        <v>5885843</v>
      </c>
    </row>
    <row r="38" spans="1:18" ht="15.75" thickTop="1" x14ac:dyDescent="0.2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3"/>
    </row>
  </sheetData>
  <pageMargins left="0" right="0" top="1.1811023622047245" bottom="0" header="0" footer="0"/>
  <pageSetup paperSize="9" scale="9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E8579-7F82-4D54-AF8F-A5C5EDB38E9C}">
  <sheetPr>
    <pageSetUpPr fitToPage="1"/>
  </sheetPr>
  <dimension ref="A1:N24"/>
  <sheetViews>
    <sheetView topLeftCell="A19" zoomScale="75" workbookViewId="0">
      <selection activeCell="E39" sqref="E39"/>
    </sheetView>
  </sheetViews>
  <sheetFormatPr defaultRowHeight="15.75" x14ac:dyDescent="0.25"/>
  <cols>
    <col min="1" max="1" width="8.5703125" style="166" customWidth="1"/>
    <col min="2" max="2" width="30.5703125" style="166" customWidth="1"/>
    <col min="3" max="3" width="23.85546875" style="166" bestFit="1" customWidth="1"/>
    <col min="4" max="4" width="21.85546875" style="166" customWidth="1"/>
    <col min="5" max="5" width="16.5703125" style="166" bestFit="1" customWidth="1"/>
    <col min="6" max="6" width="16.42578125" style="166" customWidth="1"/>
    <col min="7" max="7" width="22.140625" style="166" customWidth="1"/>
    <col min="8" max="8" width="18.7109375" style="166" customWidth="1"/>
    <col min="9" max="9" width="14.5703125" style="166" customWidth="1"/>
    <col min="10" max="10" width="25.7109375" style="166" customWidth="1"/>
    <col min="11" max="11" width="17.7109375" style="166" bestFit="1" customWidth="1"/>
    <col min="12" max="12" width="17.7109375" style="166" customWidth="1"/>
    <col min="13" max="256" width="9.140625" style="166"/>
    <col min="257" max="257" width="8.5703125" style="166" customWidth="1"/>
    <col min="258" max="258" width="30.5703125" style="166" customWidth="1"/>
    <col min="259" max="259" width="23.85546875" style="166" bestFit="1" customWidth="1"/>
    <col min="260" max="260" width="21.85546875" style="166" customWidth="1"/>
    <col min="261" max="261" width="16.5703125" style="166" bestFit="1" customWidth="1"/>
    <col min="262" max="262" width="16.42578125" style="166" customWidth="1"/>
    <col min="263" max="263" width="22.140625" style="166" customWidth="1"/>
    <col min="264" max="264" width="18.7109375" style="166" customWidth="1"/>
    <col min="265" max="265" width="14.5703125" style="166" customWidth="1"/>
    <col min="266" max="266" width="25.7109375" style="166" customWidth="1"/>
    <col min="267" max="267" width="17.7109375" style="166" bestFit="1" customWidth="1"/>
    <col min="268" max="268" width="17.7109375" style="166" customWidth="1"/>
    <col min="269" max="512" width="9.140625" style="166"/>
    <col min="513" max="513" width="8.5703125" style="166" customWidth="1"/>
    <col min="514" max="514" width="30.5703125" style="166" customWidth="1"/>
    <col min="515" max="515" width="23.85546875" style="166" bestFit="1" customWidth="1"/>
    <col min="516" max="516" width="21.85546875" style="166" customWidth="1"/>
    <col min="517" max="517" width="16.5703125" style="166" bestFit="1" customWidth="1"/>
    <col min="518" max="518" width="16.42578125" style="166" customWidth="1"/>
    <col min="519" max="519" width="22.140625" style="166" customWidth="1"/>
    <col min="520" max="520" width="18.7109375" style="166" customWidth="1"/>
    <col min="521" max="521" width="14.5703125" style="166" customWidth="1"/>
    <col min="522" max="522" width="25.7109375" style="166" customWidth="1"/>
    <col min="523" max="523" width="17.7109375" style="166" bestFit="1" customWidth="1"/>
    <col min="524" max="524" width="17.7109375" style="166" customWidth="1"/>
    <col min="525" max="768" width="9.140625" style="166"/>
    <col min="769" max="769" width="8.5703125" style="166" customWidth="1"/>
    <col min="770" max="770" width="30.5703125" style="166" customWidth="1"/>
    <col min="771" max="771" width="23.85546875" style="166" bestFit="1" customWidth="1"/>
    <col min="772" max="772" width="21.85546875" style="166" customWidth="1"/>
    <col min="773" max="773" width="16.5703125" style="166" bestFit="1" customWidth="1"/>
    <col min="774" max="774" width="16.42578125" style="166" customWidth="1"/>
    <col min="775" max="775" width="22.140625" style="166" customWidth="1"/>
    <col min="776" max="776" width="18.7109375" style="166" customWidth="1"/>
    <col min="777" max="777" width="14.5703125" style="166" customWidth="1"/>
    <col min="778" max="778" width="25.7109375" style="166" customWidth="1"/>
    <col min="779" max="779" width="17.7109375" style="166" bestFit="1" customWidth="1"/>
    <col min="780" max="780" width="17.7109375" style="166" customWidth="1"/>
    <col min="781" max="1024" width="9.140625" style="166"/>
    <col min="1025" max="1025" width="8.5703125" style="166" customWidth="1"/>
    <col min="1026" max="1026" width="30.5703125" style="166" customWidth="1"/>
    <col min="1027" max="1027" width="23.85546875" style="166" bestFit="1" customWidth="1"/>
    <col min="1028" max="1028" width="21.85546875" style="166" customWidth="1"/>
    <col min="1029" max="1029" width="16.5703125" style="166" bestFit="1" customWidth="1"/>
    <col min="1030" max="1030" width="16.42578125" style="166" customWidth="1"/>
    <col min="1031" max="1031" width="22.140625" style="166" customWidth="1"/>
    <col min="1032" max="1032" width="18.7109375" style="166" customWidth="1"/>
    <col min="1033" max="1033" width="14.5703125" style="166" customWidth="1"/>
    <col min="1034" max="1034" width="25.7109375" style="166" customWidth="1"/>
    <col min="1035" max="1035" width="17.7109375" style="166" bestFit="1" customWidth="1"/>
    <col min="1036" max="1036" width="17.7109375" style="166" customWidth="1"/>
    <col min="1037" max="1280" width="9.140625" style="166"/>
    <col min="1281" max="1281" width="8.5703125" style="166" customWidth="1"/>
    <col min="1282" max="1282" width="30.5703125" style="166" customWidth="1"/>
    <col min="1283" max="1283" width="23.85546875" style="166" bestFit="1" customWidth="1"/>
    <col min="1284" max="1284" width="21.85546875" style="166" customWidth="1"/>
    <col min="1285" max="1285" width="16.5703125" style="166" bestFit="1" customWidth="1"/>
    <col min="1286" max="1286" width="16.42578125" style="166" customWidth="1"/>
    <col min="1287" max="1287" width="22.140625" style="166" customWidth="1"/>
    <col min="1288" max="1288" width="18.7109375" style="166" customWidth="1"/>
    <col min="1289" max="1289" width="14.5703125" style="166" customWidth="1"/>
    <col min="1290" max="1290" width="25.7109375" style="166" customWidth="1"/>
    <col min="1291" max="1291" width="17.7109375" style="166" bestFit="1" customWidth="1"/>
    <col min="1292" max="1292" width="17.7109375" style="166" customWidth="1"/>
    <col min="1293" max="1536" width="9.140625" style="166"/>
    <col min="1537" max="1537" width="8.5703125" style="166" customWidth="1"/>
    <col min="1538" max="1538" width="30.5703125" style="166" customWidth="1"/>
    <col min="1539" max="1539" width="23.85546875" style="166" bestFit="1" customWidth="1"/>
    <col min="1540" max="1540" width="21.85546875" style="166" customWidth="1"/>
    <col min="1541" max="1541" width="16.5703125" style="166" bestFit="1" customWidth="1"/>
    <col min="1542" max="1542" width="16.42578125" style="166" customWidth="1"/>
    <col min="1543" max="1543" width="22.140625" style="166" customWidth="1"/>
    <col min="1544" max="1544" width="18.7109375" style="166" customWidth="1"/>
    <col min="1545" max="1545" width="14.5703125" style="166" customWidth="1"/>
    <col min="1546" max="1546" width="25.7109375" style="166" customWidth="1"/>
    <col min="1547" max="1547" width="17.7109375" style="166" bestFit="1" customWidth="1"/>
    <col min="1548" max="1548" width="17.7109375" style="166" customWidth="1"/>
    <col min="1549" max="1792" width="9.140625" style="166"/>
    <col min="1793" max="1793" width="8.5703125" style="166" customWidth="1"/>
    <col min="1794" max="1794" width="30.5703125" style="166" customWidth="1"/>
    <col min="1795" max="1795" width="23.85546875" style="166" bestFit="1" customWidth="1"/>
    <col min="1796" max="1796" width="21.85546875" style="166" customWidth="1"/>
    <col min="1797" max="1797" width="16.5703125" style="166" bestFit="1" customWidth="1"/>
    <col min="1798" max="1798" width="16.42578125" style="166" customWidth="1"/>
    <col min="1799" max="1799" width="22.140625" style="166" customWidth="1"/>
    <col min="1800" max="1800" width="18.7109375" style="166" customWidth="1"/>
    <col min="1801" max="1801" width="14.5703125" style="166" customWidth="1"/>
    <col min="1802" max="1802" width="25.7109375" style="166" customWidth="1"/>
    <col min="1803" max="1803" width="17.7109375" style="166" bestFit="1" customWidth="1"/>
    <col min="1804" max="1804" width="17.7109375" style="166" customWidth="1"/>
    <col min="1805" max="2048" width="9.140625" style="166"/>
    <col min="2049" max="2049" width="8.5703125" style="166" customWidth="1"/>
    <col min="2050" max="2050" width="30.5703125" style="166" customWidth="1"/>
    <col min="2051" max="2051" width="23.85546875" style="166" bestFit="1" customWidth="1"/>
    <col min="2052" max="2052" width="21.85546875" style="166" customWidth="1"/>
    <col min="2053" max="2053" width="16.5703125" style="166" bestFit="1" customWidth="1"/>
    <col min="2054" max="2054" width="16.42578125" style="166" customWidth="1"/>
    <col min="2055" max="2055" width="22.140625" style="166" customWidth="1"/>
    <col min="2056" max="2056" width="18.7109375" style="166" customWidth="1"/>
    <col min="2057" max="2057" width="14.5703125" style="166" customWidth="1"/>
    <col min="2058" max="2058" width="25.7109375" style="166" customWidth="1"/>
    <col min="2059" max="2059" width="17.7109375" style="166" bestFit="1" customWidth="1"/>
    <col min="2060" max="2060" width="17.7109375" style="166" customWidth="1"/>
    <col min="2061" max="2304" width="9.140625" style="166"/>
    <col min="2305" max="2305" width="8.5703125" style="166" customWidth="1"/>
    <col min="2306" max="2306" width="30.5703125" style="166" customWidth="1"/>
    <col min="2307" max="2307" width="23.85546875" style="166" bestFit="1" customWidth="1"/>
    <col min="2308" max="2308" width="21.85546875" style="166" customWidth="1"/>
    <col min="2309" max="2309" width="16.5703125" style="166" bestFit="1" customWidth="1"/>
    <col min="2310" max="2310" width="16.42578125" style="166" customWidth="1"/>
    <col min="2311" max="2311" width="22.140625" style="166" customWidth="1"/>
    <col min="2312" max="2312" width="18.7109375" style="166" customWidth="1"/>
    <col min="2313" max="2313" width="14.5703125" style="166" customWidth="1"/>
    <col min="2314" max="2314" width="25.7109375" style="166" customWidth="1"/>
    <col min="2315" max="2315" width="17.7109375" style="166" bestFit="1" customWidth="1"/>
    <col min="2316" max="2316" width="17.7109375" style="166" customWidth="1"/>
    <col min="2317" max="2560" width="9.140625" style="166"/>
    <col min="2561" max="2561" width="8.5703125" style="166" customWidth="1"/>
    <col min="2562" max="2562" width="30.5703125" style="166" customWidth="1"/>
    <col min="2563" max="2563" width="23.85546875" style="166" bestFit="1" customWidth="1"/>
    <col min="2564" max="2564" width="21.85546875" style="166" customWidth="1"/>
    <col min="2565" max="2565" width="16.5703125" style="166" bestFit="1" customWidth="1"/>
    <col min="2566" max="2566" width="16.42578125" style="166" customWidth="1"/>
    <col min="2567" max="2567" width="22.140625" style="166" customWidth="1"/>
    <col min="2568" max="2568" width="18.7109375" style="166" customWidth="1"/>
    <col min="2569" max="2569" width="14.5703125" style="166" customWidth="1"/>
    <col min="2570" max="2570" width="25.7109375" style="166" customWidth="1"/>
    <col min="2571" max="2571" width="17.7109375" style="166" bestFit="1" customWidth="1"/>
    <col min="2572" max="2572" width="17.7109375" style="166" customWidth="1"/>
    <col min="2573" max="2816" width="9.140625" style="166"/>
    <col min="2817" max="2817" width="8.5703125" style="166" customWidth="1"/>
    <col min="2818" max="2818" width="30.5703125" style="166" customWidth="1"/>
    <col min="2819" max="2819" width="23.85546875" style="166" bestFit="1" customWidth="1"/>
    <col min="2820" max="2820" width="21.85546875" style="166" customWidth="1"/>
    <col min="2821" max="2821" width="16.5703125" style="166" bestFit="1" customWidth="1"/>
    <col min="2822" max="2822" width="16.42578125" style="166" customWidth="1"/>
    <col min="2823" max="2823" width="22.140625" style="166" customWidth="1"/>
    <col min="2824" max="2824" width="18.7109375" style="166" customWidth="1"/>
    <col min="2825" max="2825" width="14.5703125" style="166" customWidth="1"/>
    <col min="2826" max="2826" width="25.7109375" style="166" customWidth="1"/>
    <col min="2827" max="2827" width="17.7109375" style="166" bestFit="1" customWidth="1"/>
    <col min="2828" max="2828" width="17.7109375" style="166" customWidth="1"/>
    <col min="2829" max="3072" width="9.140625" style="166"/>
    <col min="3073" max="3073" width="8.5703125" style="166" customWidth="1"/>
    <col min="3074" max="3074" width="30.5703125" style="166" customWidth="1"/>
    <col min="3075" max="3075" width="23.85546875" style="166" bestFit="1" customWidth="1"/>
    <col min="3076" max="3076" width="21.85546875" style="166" customWidth="1"/>
    <col min="3077" max="3077" width="16.5703125" style="166" bestFit="1" customWidth="1"/>
    <col min="3078" max="3078" width="16.42578125" style="166" customWidth="1"/>
    <col min="3079" max="3079" width="22.140625" style="166" customWidth="1"/>
    <col min="3080" max="3080" width="18.7109375" style="166" customWidth="1"/>
    <col min="3081" max="3081" width="14.5703125" style="166" customWidth="1"/>
    <col min="3082" max="3082" width="25.7109375" style="166" customWidth="1"/>
    <col min="3083" max="3083" width="17.7109375" style="166" bestFit="1" customWidth="1"/>
    <col min="3084" max="3084" width="17.7109375" style="166" customWidth="1"/>
    <col min="3085" max="3328" width="9.140625" style="166"/>
    <col min="3329" max="3329" width="8.5703125" style="166" customWidth="1"/>
    <col min="3330" max="3330" width="30.5703125" style="166" customWidth="1"/>
    <col min="3331" max="3331" width="23.85546875" style="166" bestFit="1" customWidth="1"/>
    <col min="3332" max="3332" width="21.85546875" style="166" customWidth="1"/>
    <col min="3333" max="3333" width="16.5703125" style="166" bestFit="1" customWidth="1"/>
    <col min="3334" max="3334" width="16.42578125" style="166" customWidth="1"/>
    <col min="3335" max="3335" width="22.140625" style="166" customWidth="1"/>
    <col min="3336" max="3336" width="18.7109375" style="166" customWidth="1"/>
    <col min="3337" max="3337" width="14.5703125" style="166" customWidth="1"/>
    <col min="3338" max="3338" width="25.7109375" style="166" customWidth="1"/>
    <col min="3339" max="3339" width="17.7109375" style="166" bestFit="1" customWidth="1"/>
    <col min="3340" max="3340" width="17.7109375" style="166" customWidth="1"/>
    <col min="3341" max="3584" width="9.140625" style="166"/>
    <col min="3585" max="3585" width="8.5703125" style="166" customWidth="1"/>
    <col min="3586" max="3586" width="30.5703125" style="166" customWidth="1"/>
    <col min="3587" max="3587" width="23.85546875" style="166" bestFit="1" customWidth="1"/>
    <col min="3588" max="3588" width="21.85546875" style="166" customWidth="1"/>
    <col min="3589" max="3589" width="16.5703125" style="166" bestFit="1" customWidth="1"/>
    <col min="3590" max="3590" width="16.42578125" style="166" customWidth="1"/>
    <col min="3591" max="3591" width="22.140625" style="166" customWidth="1"/>
    <col min="3592" max="3592" width="18.7109375" style="166" customWidth="1"/>
    <col min="3593" max="3593" width="14.5703125" style="166" customWidth="1"/>
    <col min="3594" max="3594" width="25.7109375" style="166" customWidth="1"/>
    <col min="3595" max="3595" width="17.7109375" style="166" bestFit="1" customWidth="1"/>
    <col min="3596" max="3596" width="17.7109375" style="166" customWidth="1"/>
    <col min="3597" max="3840" width="9.140625" style="166"/>
    <col min="3841" max="3841" width="8.5703125" style="166" customWidth="1"/>
    <col min="3842" max="3842" width="30.5703125" style="166" customWidth="1"/>
    <col min="3843" max="3843" width="23.85546875" style="166" bestFit="1" customWidth="1"/>
    <col min="3844" max="3844" width="21.85546875" style="166" customWidth="1"/>
    <col min="3845" max="3845" width="16.5703125" style="166" bestFit="1" customWidth="1"/>
    <col min="3846" max="3846" width="16.42578125" style="166" customWidth="1"/>
    <col min="3847" max="3847" width="22.140625" style="166" customWidth="1"/>
    <col min="3848" max="3848" width="18.7109375" style="166" customWidth="1"/>
    <col min="3849" max="3849" width="14.5703125" style="166" customWidth="1"/>
    <col min="3850" max="3850" width="25.7109375" style="166" customWidth="1"/>
    <col min="3851" max="3851" width="17.7109375" style="166" bestFit="1" customWidth="1"/>
    <col min="3852" max="3852" width="17.7109375" style="166" customWidth="1"/>
    <col min="3853" max="4096" width="9.140625" style="166"/>
    <col min="4097" max="4097" width="8.5703125" style="166" customWidth="1"/>
    <col min="4098" max="4098" width="30.5703125" style="166" customWidth="1"/>
    <col min="4099" max="4099" width="23.85546875" style="166" bestFit="1" customWidth="1"/>
    <col min="4100" max="4100" width="21.85546875" style="166" customWidth="1"/>
    <col min="4101" max="4101" width="16.5703125" style="166" bestFit="1" customWidth="1"/>
    <col min="4102" max="4102" width="16.42578125" style="166" customWidth="1"/>
    <col min="4103" max="4103" width="22.140625" style="166" customWidth="1"/>
    <col min="4104" max="4104" width="18.7109375" style="166" customWidth="1"/>
    <col min="4105" max="4105" width="14.5703125" style="166" customWidth="1"/>
    <col min="4106" max="4106" width="25.7109375" style="166" customWidth="1"/>
    <col min="4107" max="4107" width="17.7109375" style="166" bestFit="1" customWidth="1"/>
    <col min="4108" max="4108" width="17.7109375" style="166" customWidth="1"/>
    <col min="4109" max="4352" width="9.140625" style="166"/>
    <col min="4353" max="4353" width="8.5703125" style="166" customWidth="1"/>
    <col min="4354" max="4354" width="30.5703125" style="166" customWidth="1"/>
    <col min="4355" max="4355" width="23.85546875" style="166" bestFit="1" customWidth="1"/>
    <col min="4356" max="4356" width="21.85546875" style="166" customWidth="1"/>
    <col min="4357" max="4357" width="16.5703125" style="166" bestFit="1" customWidth="1"/>
    <col min="4358" max="4358" width="16.42578125" style="166" customWidth="1"/>
    <col min="4359" max="4359" width="22.140625" style="166" customWidth="1"/>
    <col min="4360" max="4360" width="18.7109375" style="166" customWidth="1"/>
    <col min="4361" max="4361" width="14.5703125" style="166" customWidth="1"/>
    <col min="4362" max="4362" width="25.7109375" style="166" customWidth="1"/>
    <col min="4363" max="4363" width="17.7109375" style="166" bestFit="1" customWidth="1"/>
    <col min="4364" max="4364" width="17.7109375" style="166" customWidth="1"/>
    <col min="4365" max="4608" width="9.140625" style="166"/>
    <col min="4609" max="4609" width="8.5703125" style="166" customWidth="1"/>
    <col min="4610" max="4610" width="30.5703125" style="166" customWidth="1"/>
    <col min="4611" max="4611" width="23.85546875" style="166" bestFit="1" customWidth="1"/>
    <col min="4612" max="4612" width="21.85546875" style="166" customWidth="1"/>
    <col min="4613" max="4613" width="16.5703125" style="166" bestFit="1" customWidth="1"/>
    <col min="4614" max="4614" width="16.42578125" style="166" customWidth="1"/>
    <col min="4615" max="4615" width="22.140625" style="166" customWidth="1"/>
    <col min="4616" max="4616" width="18.7109375" style="166" customWidth="1"/>
    <col min="4617" max="4617" width="14.5703125" style="166" customWidth="1"/>
    <col min="4618" max="4618" width="25.7109375" style="166" customWidth="1"/>
    <col min="4619" max="4619" width="17.7109375" style="166" bestFit="1" customWidth="1"/>
    <col min="4620" max="4620" width="17.7109375" style="166" customWidth="1"/>
    <col min="4621" max="4864" width="9.140625" style="166"/>
    <col min="4865" max="4865" width="8.5703125" style="166" customWidth="1"/>
    <col min="4866" max="4866" width="30.5703125" style="166" customWidth="1"/>
    <col min="4867" max="4867" width="23.85546875" style="166" bestFit="1" customWidth="1"/>
    <col min="4868" max="4868" width="21.85546875" style="166" customWidth="1"/>
    <col min="4869" max="4869" width="16.5703125" style="166" bestFit="1" customWidth="1"/>
    <col min="4870" max="4870" width="16.42578125" style="166" customWidth="1"/>
    <col min="4871" max="4871" width="22.140625" style="166" customWidth="1"/>
    <col min="4872" max="4872" width="18.7109375" style="166" customWidth="1"/>
    <col min="4873" max="4873" width="14.5703125" style="166" customWidth="1"/>
    <col min="4874" max="4874" width="25.7109375" style="166" customWidth="1"/>
    <col min="4875" max="4875" width="17.7109375" style="166" bestFit="1" customWidth="1"/>
    <col min="4876" max="4876" width="17.7109375" style="166" customWidth="1"/>
    <col min="4877" max="5120" width="9.140625" style="166"/>
    <col min="5121" max="5121" width="8.5703125" style="166" customWidth="1"/>
    <col min="5122" max="5122" width="30.5703125" style="166" customWidth="1"/>
    <col min="5123" max="5123" width="23.85546875" style="166" bestFit="1" customWidth="1"/>
    <col min="5124" max="5124" width="21.85546875" style="166" customWidth="1"/>
    <col min="5125" max="5125" width="16.5703125" style="166" bestFit="1" customWidth="1"/>
    <col min="5126" max="5126" width="16.42578125" style="166" customWidth="1"/>
    <col min="5127" max="5127" width="22.140625" style="166" customWidth="1"/>
    <col min="5128" max="5128" width="18.7109375" style="166" customWidth="1"/>
    <col min="5129" max="5129" width="14.5703125" style="166" customWidth="1"/>
    <col min="5130" max="5130" width="25.7109375" style="166" customWidth="1"/>
    <col min="5131" max="5131" width="17.7109375" style="166" bestFit="1" customWidth="1"/>
    <col min="5132" max="5132" width="17.7109375" style="166" customWidth="1"/>
    <col min="5133" max="5376" width="9.140625" style="166"/>
    <col min="5377" max="5377" width="8.5703125" style="166" customWidth="1"/>
    <col min="5378" max="5378" width="30.5703125" style="166" customWidth="1"/>
    <col min="5379" max="5379" width="23.85546875" style="166" bestFit="1" customWidth="1"/>
    <col min="5380" max="5380" width="21.85546875" style="166" customWidth="1"/>
    <col min="5381" max="5381" width="16.5703125" style="166" bestFit="1" customWidth="1"/>
    <col min="5382" max="5382" width="16.42578125" style="166" customWidth="1"/>
    <col min="5383" max="5383" width="22.140625" style="166" customWidth="1"/>
    <col min="5384" max="5384" width="18.7109375" style="166" customWidth="1"/>
    <col min="5385" max="5385" width="14.5703125" style="166" customWidth="1"/>
    <col min="5386" max="5386" width="25.7109375" style="166" customWidth="1"/>
    <col min="5387" max="5387" width="17.7109375" style="166" bestFit="1" customWidth="1"/>
    <col min="5388" max="5388" width="17.7109375" style="166" customWidth="1"/>
    <col min="5389" max="5632" width="9.140625" style="166"/>
    <col min="5633" max="5633" width="8.5703125" style="166" customWidth="1"/>
    <col min="5634" max="5634" width="30.5703125" style="166" customWidth="1"/>
    <col min="5635" max="5635" width="23.85546875" style="166" bestFit="1" customWidth="1"/>
    <col min="5636" max="5636" width="21.85546875" style="166" customWidth="1"/>
    <col min="5637" max="5637" width="16.5703125" style="166" bestFit="1" customWidth="1"/>
    <col min="5638" max="5638" width="16.42578125" style="166" customWidth="1"/>
    <col min="5639" max="5639" width="22.140625" style="166" customWidth="1"/>
    <col min="5640" max="5640" width="18.7109375" style="166" customWidth="1"/>
    <col min="5641" max="5641" width="14.5703125" style="166" customWidth="1"/>
    <col min="5642" max="5642" width="25.7109375" style="166" customWidth="1"/>
    <col min="5643" max="5643" width="17.7109375" style="166" bestFit="1" customWidth="1"/>
    <col min="5644" max="5644" width="17.7109375" style="166" customWidth="1"/>
    <col min="5645" max="5888" width="9.140625" style="166"/>
    <col min="5889" max="5889" width="8.5703125" style="166" customWidth="1"/>
    <col min="5890" max="5890" width="30.5703125" style="166" customWidth="1"/>
    <col min="5891" max="5891" width="23.85546875" style="166" bestFit="1" customWidth="1"/>
    <col min="5892" max="5892" width="21.85546875" style="166" customWidth="1"/>
    <col min="5893" max="5893" width="16.5703125" style="166" bestFit="1" customWidth="1"/>
    <col min="5894" max="5894" width="16.42578125" style="166" customWidth="1"/>
    <col min="5895" max="5895" width="22.140625" style="166" customWidth="1"/>
    <col min="5896" max="5896" width="18.7109375" style="166" customWidth="1"/>
    <col min="5897" max="5897" width="14.5703125" style="166" customWidth="1"/>
    <col min="5898" max="5898" width="25.7109375" style="166" customWidth="1"/>
    <col min="5899" max="5899" width="17.7109375" style="166" bestFit="1" customWidth="1"/>
    <col min="5900" max="5900" width="17.7109375" style="166" customWidth="1"/>
    <col min="5901" max="6144" width="9.140625" style="166"/>
    <col min="6145" max="6145" width="8.5703125" style="166" customWidth="1"/>
    <col min="6146" max="6146" width="30.5703125" style="166" customWidth="1"/>
    <col min="6147" max="6147" width="23.85546875" style="166" bestFit="1" customWidth="1"/>
    <col min="6148" max="6148" width="21.85546875" style="166" customWidth="1"/>
    <col min="6149" max="6149" width="16.5703125" style="166" bestFit="1" customWidth="1"/>
    <col min="6150" max="6150" width="16.42578125" style="166" customWidth="1"/>
    <col min="6151" max="6151" width="22.140625" style="166" customWidth="1"/>
    <col min="6152" max="6152" width="18.7109375" style="166" customWidth="1"/>
    <col min="6153" max="6153" width="14.5703125" style="166" customWidth="1"/>
    <col min="6154" max="6154" width="25.7109375" style="166" customWidth="1"/>
    <col min="6155" max="6155" width="17.7109375" style="166" bestFit="1" customWidth="1"/>
    <col min="6156" max="6156" width="17.7109375" style="166" customWidth="1"/>
    <col min="6157" max="6400" width="9.140625" style="166"/>
    <col min="6401" max="6401" width="8.5703125" style="166" customWidth="1"/>
    <col min="6402" max="6402" width="30.5703125" style="166" customWidth="1"/>
    <col min="6403" max="6403" width="23.85546875" style="166" bestFit="1" customWidth="1"/>
    <col min="6404" max="6404" width="21.85546875" style="166" customWidth="1"/>
    <col min="6405" max="6405" width="16.5703125" style="166" bestFit="1" customWidth="1"/>
    <col min="6406" max="6406" width="16.42578125" style="166" customWidth="1"/>
    <col min="6407" max="6407" width="22.140625" style="166" customWidth="1"/>
    <col min="6408" max="6408" width="18.7109375" style="166" customWidth="1"/>
    <col min="6409" max="6409" width="14.5703125" style="166" customWidth="1"/>
    <col min="6410" max="6410" width="25.7109375" style="166" customWidth="1"/>
    <col min="6411" max="6411" width="17.7109375" style="166" bestFit="1" customWidth="1"/>
    <col min="6412" max="6412" width="17.7109375" style="166" customWidth="1"/>
    <col min="6413" max="6656" width="9.140625" style="166"/>
    <col min="6657" max="6657" width="8.5703125" style="166" customWidth="1"/>
    <col min="6658" max="6658" width="30.5703125" style="166" customWidth="1"/>
    <col min="6659" max="6659" width="23.85546875" style="166" bestFit="1" customWidth="1"/>
    <col min="6660" max="6660" width="21.85546875" style="166" customWidth="1"/>
    <col min="6661" max="6661" width="16.5703125" style="166" bestFit="1" customWidth="1"/>
    <col min="6662" max="6662" width="16.42578125" style="166" customWidth="1"/>
    <col min="6663" max="6663" width="22.140625" style="166" customWidth="1"/>
    <col min="6664" max="6664" width="18.7109375" style="166" customWidth="1"/>
    <col min="6665" max="6665" width="14.5703125" style="166" customWidth="1"/>
    <col min="6666" max="6666" width="25.7109375" style="166" customWidth="1"/>
    <col min="6667" max="6667" width="17.7109375" style="166" bestFit="1" customWidth="1"/>
    <col min="6668" max="6668" width="17.7109375" style="166" customWidth="1"/>
    <col min="6669" max="6912" width="9.140625" style="166"/>
    <col min="6913" max="6913" width="8.5703125" style="166" customWidth="1"/>
    <col min="6914" max="6914" width="30.5703125" style="166" customWidth="1"/>
    <col min="6915" max="6915" width="23.85546875" style="166" bestFit="1" customWidth="1"/>
    <col min="6916" max="6916" width="21.85546875" style="166" customWidth="1"/>
    <col min="6917" max="6917" width="16.5703125" style="166" bestFit="1" customWidth="1"/>
    <col min="6918" max="6918" width="16.42578125" style="166" customWidth="1"/>
    <col min="6919" max="6919" width="22.140625" style="166" customWidth="1"/>
    <col min="6920" max="6920" width="18.7109375" style="166" customWidth="1"/>
    <col min="6921" max="6921" width="14.5703125" style="166" customWidth="1"/>
    <col min="6922" max="6922" width="25.7109375" style="166" customWidth="1"/>
    <col min="6923" max="6923" width="17.7109375" style="166" bestFit="1" customWidth="1"/>
    <col min="6924" max="6924" width="17.7109375" style="166" customWidth="1"/>
    <col min="6925" max="7168" width="9.140625" style="166"/>
    <col min="7169" max="7169" width="8.5703125" style="166" customWidth="1"/>
    <col min="7170" max="7170" width="30.5703125" style="166" customWidth="1"/>
    <col min="7171" max="7171" width="23.85546875" style="166" bestFit="1" customWidth="1"/>
    <col min="7172" max="7172" width="21.85546875" style="166" customWidth="1"/>
    <col min="7173" max="7173" width="16.5703125" style="166" bestFit="1" customWidth="1"/>
    <col min="7174" max="7174" width="16.42578125" style="166" customWidth="1"/>
    <col min="7175" max="7175" width="22.140625" style="166" customWidth="1"/>
    <col min="7176" max="7176" width="18.7109375" style="166" customWidth="1"/>
    <col min="7177" max="7177" width="14.5703125" style="166" customWidth="1"/>
    <col min="7178" max="7178" width="25.7109375" style="166" customWidth="1"/>
    <col min="7179" max="7179" width="17.7109375" style="166" bestFit="1" customWidth="1"/>
    <col min="7180" max="7180" width="17.7109375" style="166" customWidth="1"/>
    <col min="7181" max="7424" width="9.140625" style="166"/>
    <col min="7425" max="7425" width="8.5703125" style="166" customWidth="1"/>
    <col min="7426" max="7426" width="30.5703125" style="166" customWidth="1"/>
    <col min="7427" max="7427" width="23.85546875" style="166" bestFit="1" customWidth="1"/>
    <col min="7428" max="7428" width="21.85546875" style="166" customWidth="1"/>
    <col min="7429" max="7429" width="16.5703125" style="166" bestFit="1" customWidth="1"/>
    <col min="7430" max="7430" width="16.42578125" style="166" customWidth="1"/>
    <col min="7431" max="7431" width="22.140625" style="166" customWidth="1"/>
    <col min="7432" max="7432" width="18.7109375" style="166" customWidth="1"/>
    <col min="7433" max="7433" width="14.5703125" style="166" customWidth="1"/>
    <col min="7434" max="7434" width="25.7109375" style="166" customWidth="1"/>
    <col min="7435" max="7435" width="17.7109375" style="166" bestFit="1" customWidth="1"/>
    <col min="7436" max="7436" width="17.7109375" style="166" customWidth="1"/>
    <col min="7437" max="7680" width="9.140625" style="166"/>
    <col min="7681" max="7681" width="8.5703125" style="166" customWidth="1"/>
    <col min="7682" max="7682" width="30.5703125" style="166" customWidth="1"/>
    <col min="7683" max="7683" width="23.85546875" style="166" bestFit="1" customWidth="1"/>
    <col min="7684" max="7684" width="21.85546875" style="166" customWidth="1"/>
    <col min="7685" max="7685" width="16.5703125" style="166" bestFit="1" customWidth="1"/>
    <col min="7686" max="7686" width="16.42578125" style="166" customWidth="1"/>
    <col min="7687" max="7687" width="22.140625" style="166" customWidth="1"/>
    <col min="7688" max="7688" width="18.7109375" style="166" customWidth="1"/>
    <col min="7689" max="7689" width="14.5703125" style="166" customWidth="1"/>
    <col min="7690" max="7690" width="25.7109375" style="166" customWidth="1"/>
    <col min="7691" max="7691" width="17.7109375" style="166" bestFit="1" customWidth="1"/>
    <col min="7692" max="7692" width="17.7109375" style="166" customWidth="1"/>
    <col min="7693" max="7936" width="9.140625" style="166"/>
    <col min="7937" max="7937" width="8.5703125" style="166" customWidth="1"/>
    <col min="7938" max="7938" width="30.5703125" style="166" customWidth="1"/>
    <col min="7939" max="7939" width="23.85546875" style="166" bestFit="1" customWidth="1"/>
    <col min="7940" max="7940" width="21.85546875" style="166" customWidth="1"/>
    <col min="7941" max="7941" width="16.5703125" style="166" bestFit="1" customWidth="1"/>
    <col min="7942" max="7942" width="16.42578125" style="166" customWidth="1"/>
    <col min="7943" max="7943" width="22.140625" style="166" customWidth="1"/>
    <col min="7944" max="7944" width="18.7109375" style="166" customWidth="1"/>
    <col min="7945" max="7945" width="14.5703125" style="166" customWidth="1"/>
    <col min="7946" max="7946" width="25.7109375" style="166" customWidth="1"/>
    <col min="7947" max="7947" width="17.7109375" style="166" bestFit="1" customWidth="1"/>
    <col min="7948" max="7948" width="17.7109375" style="166" customWidth="1"/>
    <col min="7949" max="8192" width="9.140625" style="166"/>
    <col min="8193" max="8193" width="8.5703125" style="166" customWidth="1"/>
    <col min="8194" max="8194" width="30.5703125" style="166" customWidth="1"/>
    <col min="8195" max="8195" width="23.85546875" style="166" bestFit="1" customWidth="1"/>
    <col min="8196" max="8196" width="21.85546875" style="166" customWidth="1"/>
    <col min="8197" max="8197" width="16.5703125" style="166" bestFit="1" customWidth="1"/>
    <col min="8198" max="8198" width="16.42578125" style="166" customWidth="1"/>
    <col min="8199" max="8199" width="22.140625" style="166" customWidth="1"/>
    <col min="8200" max="8200" width="18.7109375" style="166" customWidth="1"/>
    <col min="8201" max="8201" width="14.5703125" style="166" customWidth="1"/>
    <col min="8202" max="8202" width="25.7109375" style="166" customWidth="1"/>
    <col min="8203" max="8203" width="17.7109375" style="166" bestFit="1" customWidth="1"/>
    <col min="8204" max="8204" width="17.7109375" style="166" customWidth="1"/>
    <col min="8205" max="8448" width="9.140625" style="166"/>
    <col min="8449" max="8449" width="8.5703125" style="166" customWidth="1"/>
    <col min="8450" max="8450" width="30.5703125" style="166" customWidth="1"/>
    <col min="8451" max="8451" width="23.85546875" style="166" bestFit="1" customWidth="1"/>
    <col min="8452" max="8452" width="21.85546875" style="166" customWidth="1"/>
    <col min="8453" max="8453" width="16.5703125" style="166" bestFit="1" customWidth="1"/>
    <col min="8454" max="8454" width="16.42578125" style="166" customWidth="1"/>
    <col min="8455" max="8455" width="22.140625" style="166" customWidth="1"/>
    <col min="8456" max="8456" width="18.7109375" style="166" customWidth="1"/>
    <col min="8457" max="8457" width="14.5703125" style="166" customWidth="1"/>
    <col min="8458" max="8458" width="25.7109375" style="166" customWidth="1"/>
    <col min="8459" max="8459" width="17.7109375" style="166" bestFit="1" customWidth="1"/>
    <col min="8460" max="8460" width="17.7109375" style="166" customWidth="1"/>
    <col min="8461" max="8704" width="9.140625" style="166"/>
    <col min="8705" max="8705" width="8.5703125" style="166" customWidth="1"/>
    <col min="8706" max="8706" width="30.5703125" style="166" customWidth="1"/>
    <col min="8707" max="8707" width="23.85546875" style="166" bestFit="1" customWidth="1"/>
    <col min="8708" max="8708" width="21.85546875" style="166" customWidth="1"/>
    <col min="8709" max="8709" width="16.5703125" style="166" bestFit="1" customWidth="1"/>
    <col min="8710" max="8710" width="16.42578125" style="166" customWidth="1"/>
    <col min="8711" max="8711" width="22.140625" style="166" customWidth="1"/>
    <col min="8712" max="8712" width="18.7109375" style="166" customWidth="1"/>
    <col min="8713" max="8713" width="14.5703125" style="166" customWidth="1"/>
    <col min="8714" max="8714" width="25.7109375" style="166" customWidth="1"/>
    <col min="8715" max="8715" width="17.7109375" style="166" bestFit="1" customWidth="1"/>
    <col min="8716" max="8716" width="17.7109375" style="166" customWidth="1"/>
    <col min="8717" max="8960" width="9.140625" style="166"/>
    <col min="8961" max="8961" width="8.5703125" style="166" customWidth="1"/>
    <col min="8962" max="8962" width="30.5703125" style="166" customWidth="1"/>
    <col min="8963" max="8963" width="23.85546875" style="166" bestFit="1" customWidth="1"/>
    <col min="8964" max="8964" width="21.85546875" style="166" customWidth="1"/>
    <col min="8965" max="8965" width="16.5703125" style="166" bestFit="1" customWidth="1"/>
    <col min="8966" max="8966" width="16.42578125" style="166" customWidth="1"/>
    <col min="8967" max="8967" width="22.140625" style="166" customWidth="1"/>
    <col min="8968" max="8968" width="18.7109375" style="166" customWidth="1"/>
    <col min="8969" max="8969" width="14.5703125" style="166" customWidth="1"/>
    <col min="8970" max="8970" width="25.7109375" style="166" customWidth="1"/>
    <col min="8971" max="8971" width="17.7109375" style="166" bestFit="1" customWidth="1"/>
    <col min="8972" max="8972" width="17.7109375" style="166" customWidth="1"/>
    <col min="8973" max="9216" width="9.140625" style="166"/>
    <col min="9217" max="9217" width="8.5703125" style="166" customWidth="1"/>
    <col min="9218" max="9218" width="30.5703125" style="166" customWidth="1"/>
    <col min="9219" max="9219" width="23.85546875" style="166" bestFit="1" customWidth="1"/>
    <col min="9220" max="9220" width="21.85546875" style="166" customWidth="1"/>
    <col min="9221" max="9221" width="16.5703125" style="166" bestFit="1" customWidth="1"/>
    <col min="9222" max="9222" width="16.42578125" style="166" customWidth="1"/>
    <col min="9223" max="9223" width="22.140625" style="166" customWidth="1"/>
    <col min="9224" max="9224" width="18.7109375" style="166" customWidth="1"/>
    <col min="9225" max="9225" width="14.5703125" style="166" customWidth="1"/>
    <col min="9226" max="9226" width="25.7109375" style="166" customWidth="1"/>
    <col min="9227" max="9227" width="17.7109375" style="166" bestFit="1" customWidth="1"/>
    <col min="9228" max="9228" width="17.7109375" style="166" customWidth="1"/>
    <col min="9229" max="9472" width="9.140625" style="166"/>
    <col min="9473" max="9473" width="8.5703125" style="166" customWidth="1"/>
    <col min="9474" max="9474" width="30.5703125" style="166" customWidth="1"/>
    <col min="9475" max="9475" width="23.85546875" style="166" bestFit="1" customWidth="1"/>
    <col min="9476" max="9476" width="21.85546875" style="166" customWidth="1"/>
    <col min="9477" max="9477" width="16.5703125" style="166" bestFit="1" customWidth="1"/>
    <col min="9478" max="9478" width="16.42578125" style="166" customWidth="1"/>
    <col min="9479" max="9479" width="22.140625" style="166" customWidth="1"/>
    <col min="9480" max="9480" width="18.7109375" style="166" customWidth="1"/>
    <col min="9481" max="9481" width="14.5703125" style="166" customWidth="1"/>
    <col min="9482" max="9482" width="25.7109375" style="166" customWidth="1"/>
    <col min="9483" max="9483" width="17.7109375" style="166" bestFit="1" customWidth="1"/>
    <col min="9484" max="9484" width="17.7109375" style="166" customWidth="1"/>
    <col min="9485" max="9728" width="9.140625" style="166"/>
    <col min="9729" max="9729" width="8.5703125" style="166" customWidth="1"/>
    <col min="9730" max="9730" width="30.5703125" style="166" customWidth="1"/>
    <col min="9731" max="9731" width="23.85546875" style="166" bestFit="1" customWidth="1"/>
    <col min="9732" max="9732" width="21.85546875" style="166" customWidth="1"/>
    <col min="9733" max="9733" width="16.5703125" style="166" bestFit="1" customWidth="1"/>
    <col min="9734" max="9734" width="16.42578125" style="166" customWidth="1"/>
    <col min="9735" max="9735" width="22.140625" style="166" customWidth="1"/>
    <col min="9736" max="9736" width="18.7109375" style="166" customWidth="1"/>
    <col min="9737" max="9737" width="14.5703125" style="166" customWidth="1"/>
    <col min="9738" max="9738" width="25.7109375" style="166" customWidth="1"/>
    <col min="9739" max="9739" width="17.7109375" style="166" bestFit="1" customWidth="1"/>
    <col min="9740" max="9740" width="17.7109375" style="166" customWidth="1"/>
    <col min="9741" max="9984" width="9.140625" style="166"/>
    <col min="9985" max="9985" width="8.5703125" style="166" customWidth="1"/>
    <col min="9986" max="9986" width="30.5703125" style="166" customWidth="1"/>
    <col min="9987" max="9987" width="23.85546875" style="166" bestFit="1" customWidth="1"/>
    <col min="9988" max="9988" width="21.85546875" style="166" customWidth="1"/>
    <col min="9989" max="9989" width="16.5703125" style="166" bestFit="1" customWidth="1"/>
    <col min="9990" max="9990" width="16.42578125" style="166" customWidth="1"/>
    <col min="9991" max="9991" width="22.140625" style="166" customWidth="1"/>
    <col min="9992" max="9992" width="18.7109375" style="166" customWidth="1"/>
    <col min="9993" max="9993" width="14.5703125" style="166" customWidth="1"/>
    <col min="9994" max="9994" width="25.7109375" style="166" customWidth="1"/>
    <col min="9995" max="9995" width="17.7109375" style="166" bestFit="1" customWidth="1"/>
    <col min="9996" max="9996" width="17.7109375" style="166" customWidth="1"/>
    <col min="9997" max="10240" width="9.140625" style="166"/>
    <col min="10241" max="10241" width="8.5703125" style="166" customWidth="1"/>
    <col min="10242" max="10242" width="30.5703125" style="166" customWidth="1"/>
    <col min="10243" max="10243" width="23.85546875" style="166" bestFit="1" customWidth="1"/>
    <col min="10244" max="10244" width="21.85546875" style="166" customWidth="1"/>
    <col min="10245" max="10245" width="16.5703125" style="166" bestFit="1" customWidth="1"/>
    <col min="10246" max="10246" width="16.42578125" style="166" customWidth="1"/>
    <col min="10247" max="10247" width="22.140625" style="166" customWidth="1"/>
    <col min="10248" max="10248" width="18.7109375" style="166" customWidth="1"/>
    <col min="10249" max="10249" width="14.5703125" style="166" customWidth="1"/>
    <col min="10250" max="10250" width="25.7109375" style="166" customWidth="1"/>
    <col min="10251" max="10251" width="17.7109375" style="166" bestFit="1" customWidth="1"/>
    <col min="10252" max="10252" width="17.7109375" style="166" customWidth="1"/>
    <col min="10253" max="10496" width="9.140625" style="166"/>
    <col min="10497" max="10497" width="8.5703125" style="166" customWidth="1"/>
    <col min="10498" max="10498" width="30.5703125" style="166" customWidth="1"/>
    <col min="10499" max="10499" width="23.85546875" style="166" bestFit="1" customWidth="1"/>
    <col min="10500" max="10500" width="21.85546875" style="166" customWidth="1"/>
    <col min="10501" max="10501" width="16.5703125" style="166" bestFit="1" customWidth="1"/>
    <col min="10502" max="10502" width="16.42578125" style="166" customWidth="1"/>
    <col min="10503" max="10503" width="22.140625" style="166" customWidth="1"/>
    <col min="10504" max="10504" width="18.7109375" style="166" customWidth="1"/>
    <col min="10505" max="10505" width="14.5703125" style="166" customWidth="1"/>
    <col min="10506" max="10506" width="25.7109375" style="166" customWidth="1"/>
    <col min="10507" max="10507" width="17.7109375" style="166" bestFit="1" customWidth="1"/>
    <col min="10508" max="10508" width="17.7109375" style="166" customWidth="1"/>
    <col min="10509" max="10752" width="9.140625" style="166"/>
    <col min="10753" max="10753" width="8.5703125" style="166" customWidth="1"/>
    <col min="10754" max="10754" width="30.5703125" style="166" customWidth="1"/>
    <col min="10755" max="10755" width="23.85546875" style="166" bestFit="1" customWidth="1"/>
    <col min="10756" max="10756" width="21.85546875" style="166" customWidth="1"/>
    <col min="10757" max="10757" width="16.5703125" style="166" bestFit="1" customWidth="1"/>
    <col min="10758" max="10758" width="16.42578125" style="166" customWidth="1"/>
    <col min="10759" max="10759" width="22.140625" style="166" customWidth="1"/>
    <col min="10760" max="10760" width="18.7109375" style="166" customWidth="1"/>
    <col min="10761" max="10761" width="14.5703125" style="166" customWidth="1"/>
    <col min="10762" max="10762" width="25.7109375" style="166" customWidth="1"/>
    <col min="10763" max="10763" width="17.7109375" style="166" bestFit="1" customWidth="1"/>
    <col min="10764" max="10764" width="17.7109375" style="166" customWidth="1"/>
    <col min="10765" max="11008" width="9.140625" style="166"/>
    <col min="11009" max="11009" width="8.5703125" style="166" customWidth="1"/>
    <col min="11010" max="11010" width="30.5703125" style="166" customWidth="1"/>
    <col min="11011" max="11011" width="23.85546875" style="166" bestFit="1" customWidth="1"/>
    <col min="11012" max="11012" width="21.85546875" style="166" customWidth="1"/>
    <col min="11013" max="11013" width="16.5703125" style="166" bestFit="1" customWidth="1"/>
    <col min="11014" max="11014" width="16.42578125" style="166" customWidth="1"/>
    <col min="11015" max="11015" width="22.140625" style="166" customWidth="1"/>
    <col min="11016" max="11016" width="18.7109375" style="166" customWidth="1"/>
    <col min="11017" max="11017" width="14.5703125" style="166" customWidth="1"/>
    <col min="11018" max="11018" width="25.7109375" style="166" customWidth="1"/>
    <col min="11019" max="11019" width="17.7109375" style="166" bestFit="1" customWidth="1"/>
    <col min="11020" max="11020" width="17.7109375" style="166" customWidth="1"/>
    <col min="11021" max="11264" width="9.140625" style="166"/>
    <col min="11265" max="11265" width="8.5703125" style="166" customWidth="1"/>
    <col min="11266" max="11266" width="30.5703125" style="166" customWidth="1"/>
    <col min="11267" max="11267" width="23.85546875" style="166" bestFit="1" customWidth="1"/>
    <col min="11268" max="11268" width="21.85546875" style="166" customWidth="1"/>
    <col min="11269" max="11269" width="16.5703125" style="166" bestFit="1" customWidth="1"/>
    <col min="11270" max="11270" width="16.42578125" style="166" customWidth="1"/>
    <col min="11271" max="11271" width="22.140625" style="166" customWidth="1"/>
    <col min="11272" max="11272" width="18.7109375" style="166" customWidth="1"/>
    <col min="11273" max="11273" width="14.5703125" style="166" customWidth="1"/>
    <col min="11274" max="11274" width="25.7109375" style="166" customWidth="1"/>
    <col min="11275" max="11275" width="17.7109375" style="166" bestFit="1" customWidth="1"/>
    <col min="11276" max="11276" width="17.7109375" style="166" customWidth="1"/>
    <col min="11277" max="11520" width="9.140625" style="166"/>
    <col min="11521" max="11521" width="8.5703125" style="166" customWidth="1"/>
    <col min="11522" max="11522" width="30.5703125" style="166" customWidth="1"/>
    <col min="11523" max="11523" width="23.85546875" style="166" bestFit="1" customWidth="1"/>
    <col min="11524" max="11524" width="21.85546875" style="166" customWidth="1"/>
    <col min="11525" max="11525" width="16.5703125" style="166" bestFit="1" customWidth="1"/>
    <col min="11526" max="11526" width="16.42578125" style="166" customWidth="1"/>
    <col min="11527" max="11527" width="22.140625" style="166" customWidth="1"/>
    <col min="11528" max="11528" width="18.7109375" style="166" customWidth="1"/>
    <col min="11529" max="11529" width="14.5703125" style="166" customWidth="1"/>
    <col min="11530" max="11530" width="25.7109375" style="166" customWidth="1"/>
    <col min="11531" max="11531" width="17.7109375" style="166" bestFit="1" customWidth="1"/>
    <col min="11532" max="11532" width="17.7109375" style="166" customWidth="1"/>
    <col min="11533" max="11776" width="9.140625" style="166"/>
    <col min="11777" max="11777" width="8.5703125" style="166" customWidth="1"/>
    <col min="11778" max="11778" width="30.5703125" style="166" customWidth="1"/>
    <col min="11779" max="11779" width="23.85546875" style="166" bestFit="1" customWidth="1"/>
    <col min="11780" max="11780" width="21.85546875" style="166" customWidth="1"/>
    <col min="11781" max="11781" width="16.5703125" style="166" bestFit="1" customWidth="1"/>
    <col min="11782" max="11782" width="16.42578125" style="166" customWidth="1"/>
    <col min="11783" max="11783" width="22.140625" style="166" customWidth="1"/>
    <col min="11784" max="11784" width="18.7109375" style="166" customWidth="1"/>
    <col min="11785" max="11785" width="14.5703125" style="166" customWidth="1"/>
    <col min="11786" max="11786" width="25.7109375" style="166" customWidth="1"/>
    <col min="11787" max="11787" width="17.7109375" style="166" bestFit="1" customWidth="1"/>
    <col min="11788" max="11788" width="17.7109375" style="166" customWidth="1"/>
    <col min="11789" max="12032" width="9.140625" style="166"/>
    <col min="12033" max="12033" width="8.5703125" style="166" customWidth="1"/>
    <col min="12034" max="12034" width="30.5703125" style="166" customWidth="1"/>
    <col min="12035" max="12035" width="23.85546875" style="166" bestFit="1" customWidth="1"/>
    <col min="12036" max="12036" width="21.85546875" style="166" customWidth="1"/>
    <col min="12037" max="12037" width="16.5703125" style="166" bestFit="1" customWidth="1"/>
    <col min="12038" max="12038" width="16.42578125" style="166" customWidth="1"/>
    <col min="12039" max="12039" width="22.140625" style="166" customWidth="1"/>
    <col min="12040" max="12040" width="18.7109375" style="166" customWidth="1"/>
    <col min="12041" max="12041" width="14.5703125" style="166" customWidth="1"/>
    <col min="12042" max="12042" width="25.7109375" style="166" customWidth="1"/>
    <col min="12043" max="12043" width="17.7109375" style="166" bestFit="1" customWidth="1"/>
    <col min="12044" max="12044" width="17.7109375" style="166" customWidth="1"/>
    <col min="12045" max="12288" width="9.140625" style="166"/>
    <col min="12289" max="12289" width="8.5703125" style="166" customWidth="1"/>
    <col min="12290" max="12290" width="30.5703125" style="166" customWidth="1"/>
    <col min="12291" max="12291" width="23.85546875" style="166" bestFit="1" customWidth="1"/>
    <col min="12292" max="12292" width="21.85546875" style="166" customWidth="1"/>
    <col min="12293" max="12293" width="16.5703125" style="166" bestFit="1" customWidth="1"/>
    <col min="12294" max="12294" width="16.42578125" style="166" customWidth="1"/>
    <col min="12295" max="12295" width="22.140625" style="166" customWidth="1"/>
    <col min="12296" max="12296" width="18.7109375" style="166" customWidth="1"/>
    <col min="12297" max="12297" width="14.5703125" style="166" customWidth="1"/>
    <col min="12298" max="12298" width="25.7109375" style="166" customWidth="1"/>
    <col min="12299" max="12299" width="17.7109375" style="166" bestFit="1" customWidth="1"/>
    <col min="12300" max="12300" width="17.7109375" style="166" customWidth="1"/>
    <col min="12301" max="12544" width="9.140625" style="166"/>
    <col min="12545" max="12545" width="8.5703125" style="166" customWidth="1"/>
    <col min="12546" max="12546" width="30.5703125" style="166" customWidth="1"/>
    <col min="12547" max="12547" width="23.85546875" style="166" bestFit="1" customWidth="1"/>
    <col min="12548" max="12548" width="21.85546875" style="166" customWidth="1"/>
    <col min="12549" max="12549" width="16.5703125" style="166" bestFit="1" customWidth="1"/>
    <col min="12550" max="12550" width="16.42578125" style="166" customWidth="1"/>
    <col min="12551" max="12551" width="22.140625" style="166" customWidth="1"/>
    <col min="12552" max="12552" width="18.7109375" style="166" customWidth="1"/>
    <col min="12553" max="12553" width="14.5703125" style="166" customWidth="1"/>
    <col min="12554" max="12554" width="25.7109375" style="166" customWidth="1"/>
    <col min="12555" max="12555" width="17.7109375" style="166" bestFit="1" customWidth="1"/>
    <col min="12556" max="12556" width="17.7109375" style="166" customWidth="1"/>
    <col min="12557" max="12800" width="9.140625" style="166"/>
    <col min="12801" max="12801" width="8.5703125" style="166" customWidth="1"/>
    <col min="12802" max="12802" width="30.5703125" style="166" customWidth="1"/>
    <col min="12803" max="12803" width="23.85546875" style="166" bestFit="1" customWidth="1"/>
    <col min="12804" max="12804" width="21.85546875" style="166" customWidth="1"/>
    <col min="12805" max="12805" width="16.5703125" style="166" bestFit="1" customWidth="1"/>
    <col min="12806" max="12806" width="16.42578125" style="166" customWidth="1"/>
    <col min="12807" max="12807" width="22.140625" style="166" customWidth="1"/>
    <col min="12808" max="12808" width="18.7109375" style="166" customWidth="1"/>
    <col min="12809" max="12809" width="14.5703125" style="166" customWidth="1"/>
    <col min="12810" max="12810" width="25.7109375" style="166" customWidth="1"/>
    <col min="12811" max="12811" width="17.7109375" style="166" bestFit="1" customWidth="1"/>
    <col min="12812" max="12812" width="17.7109375" style="166" customWidth="1"/>
    <col min="12813" max="13056" width="9.140625" style="166"/>
    <col min="13057" max="13057" width="8.5703125" style="166" customWidth="1"/>
    <col min="13058" max="13058" width="30.5703125" style="166" customWidth="1"/>
    <col min="13059" max="13059" width="23.85546875" style="166" bestFit="1" customWidth="1"/>
    <col min="13060" max="13060" width="21.85546875" style="166" customWidth="1"/>
    <col min="13061" max="13061" width="16.5703125" style="166" bestFit="1" customWidth="1"/>
    <col min="13062" max="13062" width="16.42578125" style="166" customWidth="1"/>
    <col min="13063" max="13063" width="22.140625" style="166" customWidth="1"/>
    <col min="13064" max="13064" width="18.7109375" style="166" customWidth="1"/>
    <col min="13065" max="13065" width="14.5703125" style="166" customWidth="1"/>
    <col min="13066" max="13066" width="25.7109375" style="166" customWidth="1"/>
    <col min="13067" max="13067" width="17.7109375" style="166" bestFit="1" customWidth="1"/>
    <col min="13068" max="13068" width="17.7109375" style="166" customWidth="1"/>
    <col min="13069" max="13312" width="9.140625" style="166"/>
    <col min="13313" max="13313" width="8.5703125" style="166" customWidth="1"/>
    <col min="13314" max="13314" width="30.5703125" style="166" customWidth="1"/>
    <col min="13315" max="13315" width="23.85546875" style="166" bestFit="1" customWidth="1"/>
    <col min="13316" max="13316" width="21.85546875" style="166" customWidth="1"/>
    <col min="13317" max="13317" width="16.5703125" style="166" bestFit="1" customWidth="1"/>
    <col min="13318" max="13318" width="16.42578125" style="166" customWidth="1"/>
    <col min="13319" max="13319" width="22.140625" style="166" customWidth="1"/>
    <col min="13320" max="13320" width="18.7109375" style="166" customWidth="1"/>
    <col min="13321" max="13321" width="14.5703125" style="166" customWidth="1"/>
    <col min="13322" max="13322" width="25.7109375" style="166" customWidth="1"/>
    <col min="13323" max="13323" width="17.7109375" style="166" bestFit="1" customWidth="1"/>
    <col min="13324" max="13324" width="17.7109375" style="166" customWidth="1"/>
    <col min="13325" max="13568" width="9.140625" style="166"/>
    <col min="13569" max="13569" width="8.5703125" style="166" customWidth="1"/>
    <col min="13570" max="13570" width="30.5703125" style="166" customWidth="1"/>
    <col min="13571" max="13571" width="23.85546875" style="166" bestFit="1" customWidth="1"/>
    <col min="13572" max="13572" width="21.85546875" style="166" customWidth="1"/>
    <col min="13573" max="13573" width="16.5703125" style="166" bestFit="1" customWidth="1"/>
    <col min="13574" max="13574" width="16.42578125" style="166" customWidth="1"/>
    <col min="13575" max="13575" width="22.140625" style="166" customWidth="1"/>
    <col min="13576" max="13576" width="18.7109375" style="166" customWidth="1"/>
    <col min="13577" max="13577" width="14.5703125" style="166" customWidth="1"/>
    <col min="13578" max="13578" width="25.7109375" style="166" customWidth="1"/>
    <col min="13579" max="13579" width="17.7109375" style="166" bestFit="1" customWidth="1"/>
    <col min="13580" max="13580" width="17.7109375" style="166" customWidth="1"/>
    <col min="13581" max="13824" width="9.140625" style="166"/>
    <col min="13825" max="13825" width="8.5703125" style="166" customWidth="1"/>
    <col min="13826" max="13826" width="30.5703125" style="166" customWidth="1"/>
    <col min="13827" max="13827" width="23.85546875" style="166" bestFit="1" customWidth="1"/>
    <col min="13828" max="13828" width="21.85546875" style="166" customWidth="1"/>
    <col min="13829" max="13829" width="16.5703125" style="166" bestFit="1" customWidth="1"/>
    <col min="13830" max="13830" width="16.42578125" style="166" customWidth="1"/>
    <col min="13831" max="13831" width="22.140625" style="166" customWidth="1"/>
    <col min="13832" max="13832" width="18.7109375" style="166" customWidth="1"/>
    <col min="13833" max="13833" width="14.5703125" style="166" customWidth="1"/>
    <col min="13834" max="13834" width="25.7109375" style="166" customWidth="1"/>
    <col min="13835" max="13835" width="17.7109375" style="166" bestFit="1" customWidth="1"/>
    <col min="13836" max="13836" width="17.7109375" style="166" customWidth="1"/>
    <col min="13837" max="14080" width="9.140625" style="166"/>
    <col min="14081" max="14081" width="8.5703125" style="166" customWidth="1"/>
    <col min="14082" max="14082" width="30.5703125" style="166" customWidth="1"/>
    <col min="14083" max="14083" width="23.85546875" style="166" bestFit="1" customWidth="1"/>
    <col min="14084" max="14084" width="21.85546875" style="166" customWidth="1"/>
    <col min="14085" max="14085" width="16.5703125" style="166" bestFit="1" customWidth="1"/>
    <col min="14086" max="14086" width="16.42578125" style="166" customWidth="1"/>
    <col min="14087" max="14087" width="22.140625" style="166" customWidth="1"/>
    <col min="14088" max="14088" width="18.7109375" style="166" customWidth="1"/>
    <col min="14089" max="14089" width="14.5703125" style="166" customWidth="1"/>
    <col min="14090" max="14090" width="25.7109375" style="166" customWidth="1"/>
    <col min="14091" max="14091" width="17.7109375" style="166" bestFit="1" customWidth="1"/>
    <col min="14092" max="14092" width="17.7109375" style="166" customWidth="1"/>
    <col min="14093" max="14336" width="9.140625" style="166"/>
    <col min="14337" max="14337" width="8.5703125" style="166" customWidth="1"/>
    <col min="14338" max="14338" width="30.5703125" style="166" customWidth="1"/>
    <col min="14339" max="14339" width="23.85546875" style="166" bestFit="1" customWidth="1"/>
    <col min="14340" max="14340" width="21.85546875" style="166" customWidth="1"/>
    <col min="14341" max="14341" width="16.5703125" style="166" bestFit="1" customWidth="1"/>
    <col min="14342" max="14342" width="16.42578125" style="166" customWidth="1"/>
    <col min="14343" max="14343" width="22.140625" style="166" customWidth="1"/>
    <col min="14344" max="14344" width="18.7109375" style="166" customWidth="1"/>
    <col min="14345" max="14345" width="14.5703125" style="166" customWidth="1"/>
    <col min="14346" max="14346" width="25.7109375" style="166" customWidth="1"/>
    <col min="14347" max="14347" width="17.7109375" style="166" bestFit="1" customWidth="1"/>
    <col min="14348" max="14348" width="17.7109375" style="166" customWidth="1"/>
    <col min="14349" max="14592" width="9.140625" style="166"/>
    <col min="14593" max="14593" width="8.5703125" style="166" customWidth="1"/>
    <col min="14594" max="14594" width="30.5703125" style="166" customWidth="1"/>
    <col min="14595" max="14595" width="23.85546875" style="166" bestFit="1" customWidth="1"/>
    <col min="14596" max="14596" width="21.85546875" style="166" customWidth="1"/>
    <col min="14597" max="14597" width="16.5703125" style="166" bestFit="1" customWidth="1"/>
    <col min="14598" max="14598" width="16.42578125" style="166" customWidth="1"/>
    <col min="14599" max="14599" width="22.140625" style="166" customWidth="1"/>
    <col min="14600" max="14600" width="18.7109375" style="166" customWidth="1"/>
    <col min="14601" max="14601" width="14.5703125" style="166" customWidth="1"/>
    <col min="14602" max="14602" width="25.7109375" style="166" customWidth="1"/>
    <col min="14603" max="14603" width="17.7109375" style="166" bestFit="1" customWidth="1"/>
    <col min="14604" max="14604" width="17.7109375" style="166" customWidth="1"/>
    <col min="14605" max="14848" width="9.140625" style="166"/>
    <col min="14849" max="14849" width="8.5703125" style="166" customWidth="1"/>
    <col min="14850" max="14850" width="30.5703125" style="166" customWidth="1"/>
    <col min="14851" max="14851" width="23.85546875" style="166" bestFit="1" customWidth="1"/>
    <col min="14852" max="14852" width="21.85546875" style="166" customWidth="1"/>
    <col min="14853" max="14853" width="16.5703125" style="166" bestFit="1" customWidth="1"/>
    <col min="14854" max="14854" width="16.42578125" style="166" customWidth="1"/>
    <col min="14855" max="14855" width="22.140625" style="166" customWidth="1"/>
    <col min="14856" max="14856" width="18.7109375" style="166" customWidth="1"/>
    <col min="14857" max="14857" width="14.5703125" style="166" customWidth="1"/>
    <col min="14858" max="14858" width="25.7109375" style="166" customWidth="1"/>
    <col min="14859" max="14859" width="17.7109375" style="166" bestFit="1" customWidth="1"/>
    <col min="14860" max="14860" width="17.7109375" style="166" customWidth="1"/>
    <col min="14861" max="15104" width="9.140625" style="166"/>
    <col min="15105" max="15105" width="8.5703125" style="166" customWidth="1"/>
    <col min="15106" max="15106" width="30.5703125" style="166" customWidth="1"/>
    <col min="15107" max="15107" width="23.85546875" style="166" bestFit="1" customWidth="1"/>
    <col min="15108" max="15108" width="21.85546875" style="166" customWidth="1"/>
    <col min="15109" max="15109" width="16.5703125" style="166" bestFit="1" customWidth="1"/>
    <col min="15110" max="15110" width="16.42578125" style="166" customWidth="1"/>
    <col min="15111" max="15111" width="22.140625" style="166" customWidth="1"/>
    <col min="15112" max="15112" width="18.7109375" style="166" customWidth="1"/>
    <col min="15113" max="15113" width="14.5703125" style="166" customWidth="1"/>
    <col min="15114" max="15114" width="25.7109375" style="166" customWidth="1"/>
    <col min="15115" max="15115" width="17.7109375" style="166" bestFit="1" customWidth="1"/>
    <col min="15116" max="15116" width="17.7109375" style="166" customWidth="1"/>
    <col min="15117" max="15360" width="9.140625" style="166"/>
    <col min="15361" max="15361" width="8.5703125" style="166" customWidth="1"/>
    <col min="15362" max="15362" width="30.5703125" style="166" customWidth="1"/>
    <col min="15363" max="15363" width="23.85546875" style="166" bestFit="1" customWidth="1"/>
    <col min="15364" max="15364" width="21.85546875" style="166" customWidth="1"/>
    <col min="15365" max="15365" width="16.5703125" style="166" bestFit="1" customWidth="1"/>
    <col min="15366" max="15366" width="16.42578125" style="166" customWidth="1"/>
    <col min="15367" max="15367" width="22.140625" style="166" customWidth="1"/>
    <col min="15368" max="15368" width="18.7109375" style="166" customWidth="1"/>
    <col min="15369" max="15369" width="14.5703125" style="166" customWidth="1"/>
    <col min="15370" max="15370" width="25.7109375" style="166" customWidth="1"/>
    <col min="15371" max="15371" width="17.7109375" style="166" bestFit="1" customWidth="1"/>
    <col min="15372" max="15372" width="17.7109375" style="166" customWidth="1"/>
    <col min="15373" max="15616" width="9.140625" style="166"/>
    <col min="15617" max="15617" width="8.5703125" style="166" customWidth="1"/>
    <col min="15618" max="15618" width="30.5703125" style="166" customWidth="1"/>
    <col min="15619" max="15619" width="23.85546875" style="166" bestFit="1" customWidth="1"/>
    <col min="15620" max="15620" width="21.85546875" style="166" customWidth="1"/>
    <col min="15621" max="15621" width="16.5703125" style="166" bestFit="1" customWidth="1"/>
    <col min="15622" max="15622" width="16.42578125" style="166" customWidth="1"/>
    <col min="15623" max="15623" width="22.140625" style="166" customWidth="1"/>
    <col min="15624" max="15624" width="18.7109375" style="166" customWidth="1"/>
    <col min="15625" max="15625" width="14.5703125" style="166" customWidth="1"/>
    <col min="15626" max="15626" width="25.7109375" style="166" customWidth="1"/>
    <col min="15627" max="15627" width="17.7109375" style="166" bestFit="1" customWidth="1"/>
    <col min="15628" max="15628" width="17.7109375" style="166" customWidth="1"/>
    <col min="15629" max="15872" width="9.140625" style="166"/>
    <col min="15873" max="15873" width="8.5703125" style="166" customWidth="1"/>
    <col min="15874" max="15874" width="30.5703125" style="166" customWidth="1"/>
    <col min="15875" max="15875" width="23.85546875" style="166" bestFit="1" customWidth="1"/>
    <col min="15876" max="15876" width="21.85546875" style="166" customWidth="1"/>
    <col min="15877" max="15877" width="16.5703125" style="166" bestFit="1" customWidth="1"/>
    <col min="15878" max="15878" width="16.42578125" style="166" customWidth="1"/>
    <col min="15879" max="15879" width="22.140625" style="166" customWidth="1"/>
    <col min="15880" max="15880" width="18.7109375" style="166" customWidth="1"/>
    <col min="15881" max="15881" width="14.5703125" style="166" customWidth="1"/>
    <col min="15882" max="15882" width="25.7109375" style="166" customWidth="1"/>
    <col min="15883" max="15883" width="17.7109375" style="166" bestFit="1" customWidth="1"/>
    <col min="15884" max="15884" width="17.7109375" style="166" customWidth="1"/>
    <col min="15885" max="16128" width="9.140625" style="166"/>
    <col min="16129" max="16129" width="8.5703125" style="166" customWidth="1"/>
    <col min="16130" max="16130" width="30.5703125" style="166" customWidth="1"/>
    <col min="16131" max="16131" width="23.85546875" style="166" bestFit="1" customWidth="1"/>
    <col min="16132" max="16132" width="21.85546875" style="166" customWidth="1"/>
    <col min="16133" max="16133" width="16.5703125" style="166" bestFit="1" customWidth="1"/>
    <col min="16134" max="16134" width="16.42578125" style="166" customWidth="1"/>
    <col min="16135" max="16135" width="22.140625" style="166" customWidth="1"/>
    <col min="16136" max="16136" width="18.7109375" style="166" customWidth="1"/>
    <col min="16137" max="16137" width="14.5703125" style="166" customWidth="1"/>
    <col min="16138" max="16138" width="25.7109375" style="166" customWidth="1"/>
    <col min="16139" max="16139" width="17.7109375" style="166" bestFit="1" customWidth="1"/>
    <col min="16140" max="16140" width="17.7109375" style="166" customWidth="1"/>
    <col min="16141" max="16384" width="9.140625" style="166"/>
  </cols>
  <sheetData>
    <row r="1" spans="1:14" ht="7.5" customHeight="1" x14ac:dyDescent="0.25"/>
    <row r="2" spans="1:14" ht="9" customHeight="1" x14ac:dyDescent="0.25"/>
    <row r="3" spans="1:14" ht="6" customHeight="1" x14ac:dyDescent="0.3"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</row>
    <row r="4" spans="1:14" ht="30.75" customHeight="1" x14ac:dyDescent="0.25">
      <c r="A4" s="346" t="s">
        <v>160</v>
      </c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</row>
    <row r="5" spans="1:14" ht="8.25" customHeight="1" x14ac:dyDescent="0.25">
      <c r="A5" s="168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</row>
    <row r="6" spans="1:14" ht="7.5" customHeight="1" x14ac:dyDescent="0.3"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</row>
    <row r="7" spans="1:14" ht="6" customHeight="1" thickBot="1" x14ac:dyDescent="0.3">
      <c r="A7" s="170"/>
      <c r="B7" s="170"/>
      <c r="C7" s="170"/>
      <c r="J7" s="170"/>
      <c r="K7" s="170"/>
      <c r="L7" s="170"/>
    </row>
    <row r="8" spans="1:14" ht="36.75" customHeight="1" x14ac:dyDescent="0.25">
      <c r="A8" s="171" t="s">
        <v>121</v>
      </c>
      <c r="B8" s="172" t="s">
        <v>122</v>
      </c>
      <c r="C8" s="172" t="s">
        <v>123</v>
      </c>
      <c r="D8" s="173" t="s">
        <v>124</v>
      </c>
      <c r="E8" s="174"/>
      <c r="F8" s="174"/>
      <c r="G8" s="174"/>
      <c r="H8" s="174"/>
      <c r="I8" s="174"/>
      <c r="J8" s="174"/>
      <c r="K8" s="174"/>
      <c r="L8" s="175"/>
    </row>
    <row r="9" spans="1:14" ht="36.75" customHeight="1" x14ac:dyDescent="0.25">
      <c r="A9" s="176" t="s">
        <v>125</v>
      </c>
      <c r="B9" s="177" t="s">
        <v>126</v>
      </c>
      <c r="C9" s="178" t="s">
        <v>127</v>
      </c>
      <c r="D9" s="179" t="s">
        <v>128</v>
      </c>
      <c r="E9" s="180"/>
      <c r="F9" s="181" t="s">
        <v>129</v>
      </c>
      <c r="G9" s="179" t="s">
        <v>130</v>
      </c>
      <c r="H9" s="180"/>
      <c r="I9" s="181" t="s">
        <v>129</v>
      </c>
      <c r="J9" s="179" t="s">
        <v>131</v>
      </c>
      <c r="K9" s="180"/>
      <c r="L9" s="182" t="s">
        <v>129</v>
      </c>
    </row>
    <row r="10" spans="1:14" ht="36.75" customHeight="1" thickBot="1" x14ac:dyDescent="0.3">
      <c r="A10" s="176"/>
      <c r="B10" s="183"/>
      <c r="C10" s="184" t="s">
        <v>132</v>
      </c>
      <c r="D10" s="177" t="s">
        <v>133</v>
      </c>
      <c r="E10" s="177" t="s">
        <v>134</v>
      </c>
      <c r="F10" s="177" t="s">
        <v>135</v>
      </c>
      <c r="G10" s="177" t="s">
        <v>133</v>
      </c>
      <c r="H10" s="177" t="s">
        <v>134</v>
      </c>
      <c r="I10" s="177" t="s">
        <v>135</v>
      </c>
      <c r="J10" s="181" t="s">
        <v>133</v>
      </c>
      <c r="K10" s="185" t="s">
        <v>134</v>
      </c>
      <c r="L10" s="186" t="s">
        <v>135</v>
      </c>
      <c r="N10" s="187"/>
    </row>
    <row r="11" spans="1:14" ht="53.25" customHeight="1" x14ac:dyDescent="0.35">
      <c r="A11" s="197">
        <v>111</v>
      </c>
      <c r="B11" s="198" t="s">
        <v>136</v>
      </c>
      <c r="C11" s="277">
        <v>6564512</v>
      </c>
      <c r="D11" s="278">
        <v>2255825</v>
      </c>
      <c r="E11" s="279">
        <v>59.54091868523664</v>
      </c>
      <c r="F11" s="279">
        <v>34.36394053358422</v>
      </c>
      <c r="G11" s="280">
        <v>1542815</v>
      </c>
      <c r="H11" s="279">
        <v>75.205047287857823</v>
      </c>
      <c r="I11" s="279">
        <v>23.502356306150403</v>
      </c>
      <c r="J11" s="281">
        <v>3798640</v>
      </c>
      <c r="K11" s="282">
        <v>65.043256409268551</v>
      </c>
      <c r="L11" s="283">
        <v>57.866296839734623</v>
      </c>
    </row>
    <row r="12" spans="1:14" ht="53.25" customHeight="1" x14ac:dyDescent="0.35">
      <c r="A12" s="197">
        <v>201</v>
      </c>
      <c r="B12" s="198" t="s">
        <v>137</v>
      </c>
      <c r="C12" s="199">
        <v>568034</v>
      </c>
      <c r="D12" s="200">
        <v>191267</v>
      </c>
      <c r="E12" s="201">
        <v>5.0483583142172623</v>
      </c>
      <c r="F12" s="201">
        <v>33.671752043011509</v>
      </c>
      <c r="G12" s="202">
        <v>93417</v>
      </c>
      <c r="H12" s="201">
        <v>4.5536437631795224</v>
      </c>
      <c r="I12" s="201">
        <v>16.445670505638748</v>
      </c>
      <c r="J12" s="203">
        <v>284684</v>
      </c>
      <c r="K12" s="204">
        <v>4.8745799569362216</v>
      </c>
      <c r="L12" s="205">
        <v>50.117422548650261</v>
      </c>
    </row>
    <row r="13" spans="1:14" ht="53.25" customHeight="1" x14ac:dyDescent="0.35">
      <c r="A13" s="197">
        <v>205</v>
      </c>
      <c r="B13" s="198" t="s">
        <v>154</v>
      </c>
      <c r="C13" s="199">
        <v>349408</v>
      </c>
      <c r="D13" s="200">
        <v>157740</v>
      </c>
      <c r="E13" s="201">
        <v>4.1634366643730019</v>
      </c>
      <c r="F13" s="201">
        <v>45.144930854473856</v>
      </c>
      <c r="G13" s="202">
        <v>54395</v>
      </c>
      <c r="H13" s="201">
        <v>2.6515029651792514</v>
      </c>
      <c r="I13" s="201">
        <v>15.567760326037183</v>
      </c>
      <c r="J13" s="203">
        <v>212135</v>
      </c>
      <c r="K13" s="204">
        <v>3.6323397843386545</v>
      </c>
      <c r="L13" s="205">
        <v>60.712691180511037</v>
      </c>
    </row>
    <row r="14" spans="1:14" ht="53.25" customHeight="1" x14ac:dyDescent="0.35">
      <c r="A14" s="197">
        <v>207</v>
      </c>
      <c r="B14" s="198" t="s">
        <v>139</v>
      </c>
      <c r="C14" s="199">
        <v>648321</v>
      </c>
      <c r="D14" s="200">
        <v>271944</v>
      </c>
      <c r="E14" s="201">
        <v>7.1777711440107241</v>
      </c>
      <c r="F14" s="201">
        <v>41.945887916633893</v>
      </c>
      <c r="G14" s="202">
        <v>79590</v>
      </c>
      <c r="H14" s="201">
        <v>3.8796418972077693</v>
      </c>
      <c r="I14" s="201">
        <v>12.276326079210762</v>
      </c>
      <c r="J14" s="203">
        <v>351534</v>
      </c>
      <c r="K14" s="204">
        <v>6.0192374372343291</v>
      </c>
      <c r="L14" s="205">
        <v>54.222213995844648</v>
      </c>
    </row>
    <row r="15" spans="1:14" ht="53.25" customHeight="1" x14ac:dyDescent="0.35">
      <c r="A15" s="197">
        <v>209</v>
      </c>
      <c r="B15" s="198" t="s">
        <v>140</v>
      </c>
      <c r="C15" s="199">
        <v>130533</v>
      </c>
      <c r="D15" s="200">
        <v>47286</v>
      </c>
      <c r="E15" s="201">
        <v>1.2480808045615683</v>
      </c>
      <c r="F15" s="201">
        <v>36.225322332283788</v>
      </c>
      <c r="G15" s="202">
        <v>22795</v>
      </c>
      <c r="H15" s="201">
        <v>1.111150107385992</v>
      </c>
      <c r="I15" s="201">
        <v>17.463017014854483</v>
      </c>
      <c r="J15" s="203">
        <v>70081</v>
      </c>
      <c r="K15" s="204">
        <v>1.1999811649479681</v>
      </c>
      <c r="L15" s="205">
        <v>53.688339347138267</v>
      </c>
    </row>
    <row r="16" spans="1:14" ht="53.25" customHeight="1" x14ac:dyDescent="0.35">
      <c r="A16" s="197">
        <v>211</v>
      </c>
      <c r="B16" s="198" t="s">
        <v>141</v>
      </c>
      <c r="C16" s="199">
        <v>1041181</v>
      </c>
      <c r="D16" s="200">
        <v>403888</v>
      </c>
      <c r="E16" s="201">
        <v>10.660340481173343</v>
      </c>
      <c r="F16" s="201">
        <v>38.791334071597539</v>
      </c>
      <c r="G16" s="202">
        <v>137073</v>
      </c>
      <c r="H16" s="201">
        <v>6.6816704834270704</v>
      </c>
      <c r="I16" s="201">
        <v>13.165146117725929</v>
      </c>
      <c r="J16" s="203">
        <v>540961</v>
      </c>
      <c r="K16" s="204">
        <v>9.2627532565376889</v>
      </c>
      <c r="L16" s="205">
        <v>51.956480189323472</v>
      </c>
    </row>
    <row r="17" spans="1:12" ht="53.25" customHeight="1" x14ac:dyDescent="0.35">
      <c r="A17" s="197">
        <v>213</v>
      </c>
      <c r="B17" s="198" t="s">
        <v>142</v>
      </c>
      <c r="C17" s="199">
        <v>359989</v>
      </c>
      <c r="D17" s="200">
        <v>173780</v>
      </c>
      <c r="E17" s="201">
        <v>4.5868012142433141</v>
      </c>
      <c r="F17" s="201">
        <v>48.273697251860476</v>
      </c>
      <c r="G17" s="202">
        <v>38791</v>
      </c>
      <c r="H17" s="201">
        <v>1.8908806236284279</v>
      </c>
      <c r="I17" s="201">
        <v>10.775607032437103</v>
      </c>
      <c r="J17" s="203">
        <v>212571</v>
      </c>
      <c r="K17" s="204">
        <v>3.6398053140530893</v>
      </c>
      <c r="L17" s="205">
        <v>59.049304284297577</v>
      </c>
    </row>
    <row r="18" spans="1:12" ht="53.25" customHeight="1" x14ac:dyDescent="0.35">
      <c r="A18" s="197">
        <v>217</v>
      </c>
      <c r="B18" s="198" t="s">
        <v>143</v>
      </c>
      <c r="C18" s="199">
        <v>339415</v>
      </c>
      <c r="D18" s="200">
        <v>147973</v>
      </c>
      <c r="E18" s="201">
        <v>3.9056435497481061</v>
      </c>
      <c r="F18" s="201">
        <v>43.596482182578846</v>
      </c>
      <c r="G18" s="202">
        <v>39502</v>
      </c>
      <c r="H18" s="201">
        <v>1.9255385629287762</v>
      </c>
      <c r="I18" s="201">
        <v>11.638259947262201</v>
      </c>
      <c r="J18" s="203">
        <v>187475</v>
      </c>
      <c r="K18" s="204">
        <v>3.2100921633341466</v>
      </c>
      <c r="L18" s="205">
        <v>55.234742129841052</v>
      </c>
    </row>
    <row r="19" spans="1:12" ht="53.25" customHeight="1" thickBot="1" x14ac:dyDescent="0.4">
      <c r="A19" s="247">
        <v>222</v>
      </c>
      <c r="B19" s="198" t="s">
        <v>155</v>
      </c>
      <c r="C19" s="249">
        <v>313240</v>
      </c>
      <c r="D19" s="250">
        <v>138994</v>
      </c>
      <c r="E19" s="251">
        <v>3.6686491424360406</v>
      </c>
      <c r="F19" s="251">
        <v>44.373004724811643</v>
      </c>
      <c r="G19" s="252">
        <v>43100</v>
      </c>
      <c r="H19" s="251">
        <v>2.1009243092053631</v>
      </c>
      <c r="I19" s="251">
        <v>13.759417698889031</v>
      </c>
      <c r="J19" s="253">
        <v>182094</v>
      </c>
      <c r="K19" s="254">
        <v>3.1179545133493431</v>
      </c>
      <c r="L19" s="255">
        <v>58.132422423700682</v>
      </c>
    </row>
    <row r="20" spans="1:12" ht="36.75" customHeight="1" x14ac:dyDescent="0.35">
      <c r="A20" s="223" t="s">
        <v>145</v>
      </c>
      <c r="B20" s="224"/>
      <c r="C20" s="225">
        <v>3750121</v>
      </c>
      <c r="D20" s="293">
        <v>1532872</v>
      </c>
      <c r="E20" s="226">
        <v>40.45908131476336</v>
      </c>
      <c r="F20" s="226">
        <v>40.875267758027007</v>
      </c>
      <c r="G20" s="227">
        <v>508663</v>
      </c>
      <c r="H20" s="226">
        <v>24.794952712142173</v>
      </c>
      <c r="I20" s="226">
        <v>13.56390900453612</v>
      </c>
      <c r="J20" s="228">
        <v>2041535</v>
      </c>
      <c r="K20" s="229">
        <v>34.956743590731442</v>
      </c>
      <c r="L20" s="230">
        <v>54.439176762563122</v>
      </c>
    </row>
    <row r="21" spans="1:12" ht="36.75" customHeight="1" thickBot="1" x14ac:dyDescent="0.4">
      <c r="A21" s="265" t="s">
        <v>146</v>
      </c>
      <c r="B21" s="266"/>
      <c r="C21" s="267">
        <v>10314633</v>
      </c>
      <c r="D21" s="250">
        <v>3788697</v>
      </c>
      <c r="E21" s="251">
        <v>100</v>
      </c>
      <c r="F21" s="251">
        <v>36.731282635068062</v>
      </c>
      <c r="G21" s="252">
        <v>2051478</v>
      </c>
      <c r="H21" s="251">
        <v>100</v>
      </c>
      <c r="I21" s="251">
        <v>19.88900623027499</v>
      </c>
      <c r="J21" s="253">
        <v>5840175</v>
      </c>
      <c r="K21" s="254">
        <v>100</v>
      </c>
      <c r="L21" s="255">
        <v>56.620288865343049</v>
      </c>
    </row>
    <row r="22" spans="1:12" ht="24.75" customHeight="1" x14ac:dyDescent="0.25">
      <c r="A22" s="239"/>
      <c r="B22" s="240"/>
      <c r="C22" s="241"/>
      <c r="D22" s="241"/>
      <c r="E22" s="241"/>
      <c r="F22" s="241"/>
      <c r="G22" s="241"/>
      <c r="H22" s="241"/>
      <c r="I22" s="241"/>
      <c r="J22" s="241"/>
      <c r="K22" s="241"/>
      <c r="L22" s="242"/>
    </row>
    <row r="23" spans="1:12" x14ac:dyDescent="0.25">
      <c r="B23" s="246"/>
      <c r="C23" s="246"/>
      <c r="D23" s="246"/>
      <c r="E23" s="246"/>
      <c r="F23" s="246"/>
      <c r="G23" s="246"/>
      <c r="H23" s="166" t="s">
        <v>159</v>
      </c>
      <c r="I23" s="246"/>
      <c r="J23" s="246"/>
      <c r="K23" s="246"/>
      <c r="L23" s="246"/>
    </row>
    <row r="24" spans="1:12" x14ac:dyDescent="0.25">
      <c r="I24" s="348">
        <v>39107</v>
      </c>
      <c r="J24" s="348"/>
    </row>
  </sheetData>
  <sheetProtection password="CC1B" sheet="1" objects="1" scenarios="1"/>
  <mergeCells count="2">
    <mergeCell ref="A4:L4"/>
    <mergeCell ref="I24:J24"/>
  </mergeCells>
  <printOptions horizontalCentered="1" verticalCentered="1"/>
  <pageMargins left="0.59055118110236227" right="0.59055118110236227" top="0.78740157480314965" bottom="0.78740157480314965" header="0.51181102362204722" footer="0"/>
  <pageSetup paperSize="9" scale="57" orientation="landscape" horizontalDpi="300" verticalDpi="300" r:id="rId1"/>
  <headerFooter alignWithMargins="0">
    <oddHeader xml:space="preserve">&amp;C&amp;"Times New Roman CE,Obyčejné"&amp;14Všeobecná zdravotní pojišťovna  ČR - Ústředí 
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53E3F-D842-475F-8F81-519B99D750C1}">
  <dimension ref="B5:C5"/>
  <sheetViews>
    <sheetView workbookViewId="0">
      <selection activeCell="K22" sqref="K22"/>
    </sheetView>
  </sheetViews>
  <sheetFormatPr defaultRowHeight="12.75" x14ac:dyDescent="0.2"/>
  <sheetData>
    <row r="5" spans="2:3" x14ac:dyDescent="0.2">
      <c r="B5" s="3" t="s">
        <v>181</v>
      </c>
      <c r="C5" s="3"/>
    </row>
  </sheetData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6AA99-2D3A-4F05-AEFB-B309628185CA}">
  <dimension ref="A1:K37"/>
  <sheetViews>
    <sheetView workbookViewId="0">
      <pane xSplit="1" ySplit="7" topLeftCell="B26" activePane="bottomRight" state="frozen"/>
      <selection pane="topRight" activeCell="B1" sqref="B1"/>
      <selection pane="bottomLeft" activeCell="A8" sqref="A8"/>
      <selection pane="bottomRight" activeCell="E44" sqref="E44"/>
    </sheetView>
  </sheetViews>
  <sheetFormatPr defaultColWidth="9.140625" defaultRowHeight="12.75" x14ac:dyDescent="0.2"/>
  <cols>
    <col min="1" max="1" width="9.140625" style="3"/>
    <col min="2" max="9" width="12.7109375" style="3" customWidth="1"/>
    <col min="10" max="10" width="9.140625" style="3"/>
    <col min="11" max="11" width="13.7109375" style="3" customWidth="1"/>
    <col min="12" max="16384" width="9.140625" style="3"/>
  </cols>
  <sheetData>
    <row r="1" spans="1:9" ht="20.25" x14ac:dyDescent="0.3">
      <c r="A1" s="1" t="s">
        <v>0</v>
      </c>
      <c r="B1" s="2"/>
      <c r="C1" s="2"/>
      <c r="D1" s="2"/>
      <c r="E1" s="2"/>
      <c r="F1" s="2"/>
      <c r="G1" s="2"/>
      <c r="H1" s="2"/>
      <c r="I1" s="4"/>
    </row>
    <row r="2" spans="1:9" ht="20.25" x14ac:dyDescent="0.3">
      <c r="A2" s="4" t="s">
        <v>1</v>
      </c>
      <c r="B2" s="5"/>
      <c r="C2" s="6" t="s">
        <v>62</v>
      </c>
      <c r="D2" s="6"/>
      <c r="E2" s="2"/>
      <c r="F2" s="2"/>
      <c r="G2" s="2"/>
      <c r="H2" s="13"/>
      <c r="I2" s="2"/>
    </row>
    <row r="3" spans="1:9" x14ac:dyDescent="0.2">
      <c r="A3" s="2"/>
      <c r="B3" s="2"/>
      <c r="C3" s="8"/>
      <c r="D3" s="8"/>
      <c r="E3" s="2"/>
      <c r="F3" s="2"/>
      <c r="G3" s="2"/>
      <c r="H3" s="2"/>
      <c r="I3" s="2"/>
    </row>
    <row r="4" spans="1:9" ht="18.75" thickBot="1" x14ac:dyDescent="0.3">
      <c r="A4" s="10" t="s">
        <v>3</v>
      </c>
      <c r="B4" s="2"/>
      <c r="C4" s="11"/>
      <c r="D4" s="12" t="s">
        <v>62</v>
      </c>
      <c r="E4" s="13"/>
      <c r="F4" s="14"/>
      <c r="G4" s="2"/>
      <c r="H4" s="2"/>
      <c r="I4" s="9"/>
    </row>
    <row r="5" spans="1:9" ht="13.5" thickTop="1" x14ac:dyDescent="0.2">
      <c r="A5" s="15" t="s">
        <v>4</v>
      </c>
      <c r="B5" s="16"/>
      <c r="C5" s="17"/>
      <c r="D5" s="17"/>
      <c r="E5" s="18" t="s">
        <v>5</v>
      </c>
      <c r="F5" s="17"/>
      <c r="G5" s="17"/>
      <c r="H5" s="17"/>
      <c r="I5" s="19"/>
    </row>
    <row r="6" spans="1:9" x14ac:dyDescent="0.2">
      <c r="A6" s="20" t="s">
        <v>6</v>
      </c>
      <c r="B6" s="21">
        <v>111</v>
      </c>
      <c r="C6" s="22">
        <v>201</v>
      </c>
      <c r="D6" s="22" t="s">
        <v>63</v>
      </c>
      <c r="E6" s="22">
        <v>207</v>
      </c>
      <c r="F6" s="22">
        <v>209</v>
      </c>
      <c r="G6" s="22">
        <v>211</v>
      </c>
      <c r="H6" s="22">
        <v>213</v>
      </c>
      <c r="I6" s="23" t="s">
        <v>7</v>
      </c>
    </row>
    <row r="7" spans="1:9" ht="13.5" thickBot="1" x14ac:dyDescent="0.25">
      <c r="A7" s="24"/>
      <c r="B7" s="25" t="s">
        <v>8</v>
      </c>
      <c r="C7" s="26" t="s">
        <v>9</v>
      </c>
      <c r="D7" s="26" t="s">
        <v>11</v>
      </c>
      <c r="E7" s="26" t="s">
        <v>12</v>
      </c>
      <c r="F7" s="26" t="s">
        <v>13</v>
      </c>
      <c r="G7" s="26" t="s">
        <v>14</v>
      </c>
      <c r="H7" s="26" t="s">
        <v>16</v>
      </c>
      <c r="I7" s="27"/>
    </row>
    <row r="8" spans="1:9" ht="13.5" thickTop="1" x14ac:dyDescent="0.2">
      <c r="A8" s="28" t="s">
        <v>18</v>
      </c>
      <c r="B8" s="29">
        <v>944183</v>
      </c>
      <c r="C8" s="30">
        <v>119591</v>
      </c>
      <c r="D8" s="30">
        <v>252652</v>
      </c>
      <c r="E8" s="31">
        <v>143179</v>
      </c>
      <c r="F8" s="31">
        <v>26006</v>
      </c>
      <c r="G8" s="31">
        <v>225395</v>
      </c>
      <c r="H8" s="31">
        <v>83329</v>
      </c>
      <c r="I8" s="32">
        <v>1794335</v>
      </c>
    </row>
    <row r="9" spans="1:9" x14ac:dyDescent="0.2">
      <c r="A9" s="33" t="s">
        <v>19</v>
      </c>
      <c r="B9" s="34">
        <v>227120</v>
      </c>
      <c r="C9" s="35">
        <v>39320</v>
      </c>
      <c r="D9" s="35">
        <v>104598</v>
      </c>
      <c r="E9" s="36">
        <v>66222</v>
      </c>
      <c r="F9" s="36">
        <v>9974</v>
      </c>
      <c r="G9" s="36">
        <v>100896</v>
      </c>
      <c r="H9" s="36">
        <v>26393</v>
      </c>
      <c r="I9" s="37">
        <v>574523</v>
      </c>
    </row>
    <row r="10" spans="1:9" x14ac:dyDescent="0.2">
      <c r="A10" s="33" t="s">
        <v>20</v>
      </c>
      <c r="B10" s="34">
        <v>1780563</v>
      </c>
      <c r="C10" s="35">
        <v>170240</v>
      </c>
      <c r="D10" s="35">
        <v>281271</v>
      </c>
      <c r="E10" s="36">
        <v>153633</v>
      </c>
      <c r="F10" s="36">
        <v>36432</v>
      </c>
      <c r="G10" s="36">
        <v>317472</v>
      </c>
      <c r="H10" s="36">
        <v>97771</v>
      </c>
      <c r="I10" s="38">
        <v>2837382</v>
      </c>
    </row>
    <row r="11" spans="1:9" x14ac:dyDescent="0.2">
      <c r="A11" s="33" t="s">
        <v>21</v>
      </c>
      <c r="B11" s="34">
        <v>180571</v>
      </c>
      <c r="C11" s="35">
        <v>19123</v>
      </c>
      <c r="D11" s="35">
        <v>41469</v>
      </c>
      <c r="E11" s="36">
        <v>26201</v>
      </c>
      <c r="F11" s="36">
        <v>5094</v>
      </c>
      <c r="G11" s="36">
        <v>49334</v>
      </c>
      <c r="H11" s="36">
        <v>15882</v>
      </c>
      <c r="I11" s="38">
        <v>337674</v>
      </c>
    </row>
    <row r="12" spans="1:9" x14ac:dyDescent="0.2">
      <c r="A12" s="33" t="s">
        <v>22</v>
      </c>
      <c r="B12" s="34">
        <v>150397</v>
      </c>
      <c r="C12" s="35">
        <v>19746</v>
      </c>
      <c r="D12" s="35">
        <v>32597</v>
      </c>
      <c r="E12" s="36">
        <v>21112</v>
      </c>
      <c r="F12" s="36">
        <v>2044</v>
      </c>
      <c r="G12" s="36">
        <v>30180</v>
      </c>
      <c r="H12" s="36">
        <v>25294</v>
      </c>
      <c r="I12" s="38">
        <v>281370</v>
      </c>
    </row>
    <row r="13" spans="1:9" x14ac:dyDescent="0.2">
      <c r="A13" s="33" t="s">
        <v>23</v>
      </c>
      <c r="B13" s="34">
        <v>1144</v>
      </c>
      <c r="C13" s="35">
        <v>77</v>
      </c>
      <c r="D13" s="35">
        <v>171</v>
      </c>
      <c r="E13" s="36">
        <v>121</v>
      </c>
      <c r="F13" s="36">
        <v>11</v>
      </c>
      <c r="G13" s="36">
        <v>126</v>
      </c>
      <c r="H13" s="36">
        <v>141</v>
      </c>
      <c r="I13" s="38">
        <v>1791</v>
      </c>
    </row>
    <row r="14" spans="1:9" x14ac:dyDescent="0.2">
      <c r="A14" s="33" t="s">
        <v>24</v>
      </c>
      <c r="B14" s="34">
        <v>22198</v>
      </c>
      <c r="C14" s="35">
        <v>3146</v>
      </c>
      <c r="D14" s="35">
        <v>7603</v>
      </c>
      <c r="E14" s="36">
        <v>2124</v>
      </c>
      <c r="F14" s="36">
        <v>381</v>
      </c>
      <c r="G14" s="36">
        <v>6058</v>
      </c>
      <c r="H14" s="36">
        <v>2854</v>
      </c>
      <c r="I14" s="38">
        <v>44364</v>
      </c>
    </row>
    <row r="15" spans="1:9" x14ac:dyDescent="0.2">
      <c r="A15" s="33" t="s">
        <v>26</v>
      </c>
      <c r="B15" s="34">
        <v>10066</v>
      </c>
      <c r="C15" s="35">
        <v>1279</v>
      </c>
      <c r="D15" s="35">
        <v>1847</v>
      </c>
      <c r="E15" s="36">
        <v>1168</v>
      </c>
      <c r="F15" s="36">
        <v>140</v>
      </c>
      <c r="G15" s="36">
        <v>2111</v>
      </c>
      <c r="H15" s="36">
        <v>925</v>
      </c>
      <c r="I15" s="38">
        <v>17536</v>
      </c>
    </row>
    <row r="16" spans="1:9" x14ac:dyDescent="0.2">
      <c r="A16" s="33" t="s">
        <v>27</v>
      </c>
      <c r="B16" s="34">
        <v>15128</v>
      </c>
      <c r="C16" s="35">
        <v>974</v>
      </c>
      <c r="D16" s="35">
        <v>2802</v>
      </c>
      <c r="E16" s="36">
        <v>2436</v>
      </c>
      <c r="F16" s="36">
        <v>261</v>
      </c>
      <c r="G16" s="36">
        <v>3168</v>
      </c>
      <c r="H16" s="36">
        <v>824</v>
      </c>
      <c r="I16" s="38">
        <v>25593</v>
      </c>
    </row>
    <row r="17" spans="1:11" x14ac:dyDescent="0.2">
      <c r="A17" s="33" t="s">
        <v>28</v>
      </c>
      <c r="B17" s="34">
        <v>9166</v>
      </c>
      <c r="C17" s="35">
        <v>97</v>
      </c>
      <c r="D17" s="35">
        <v>675</v>
      </c>
      <c r="E17" s="36">
        <v>258</v>
      </c>
      <c r="F17" s="36">
        <v>7</v>
      </c>
      <c r="G17" s="36">
        <v>422</v>
      </c>
      <c r="H17" s="36">
        <v>348</v>
      </c>
      <c r="I17" s="38">
        <v>10973</v>
      </c>
    </row>
    <row r="18" spans="1:11" x14ac:dyDescent="0.2">
      <c r="A18" s="33" t="s">
        <v>29</v>
      </c>
      <c r="B18" s="34">
        <v>4384</v>
      </c>
      <c r="C18" s="35">
        <v>986</v>
      </c>
      <c r="D18" s="35">
        <v>1400</v>
      </c>
      <c r="E18" s="36">
        <v>497</v>
      </c>
      <c r="F18" s="36">
        <v>118</v>
      </c>
      <c r="G18" s="36">
        <v>1606</v>
      </c>
      <c r="H18" s="36">
        <v>1234</v>
      </c>
      <c r="I18" s="38">
        <v>10225</v>
      </c>
    </row>
    <row r="19" spans="1:11" x14ac:dyDescent="0.2">
      <c r="A19" s="33" t="s">
        <v>30</v>
      </c>
      <c r="B19" s="34">
        <v>15</v>
      </c>
      <c r="C19" s="35">
        <v>3</v>
      </c>
      <c r="D19" s="35">
        <v>3</v>
      </c>
      <c r="E19" s="36">
        <v>0</v>
      </c>
      <c r="F19" s="36">
        <v>0</v>
      </c>
      <c r="G19" s="36">
        <v>2</v>
      </c>
      <c r="H19" s="36">
        <v>3</v>
      </c>
      <c r="I19" s="38">
        <v>26</v>
      </c>
    </row>
    <row r="20" spans="1:11" x14ac:dyDescent="0.2">
      <c r="A20" s="39" t="s">
        <v>31</v>
      </c>
      <c r="B20" s="34">
        <v>316</v>
      </c>
      <c r="C20" s="35">
        <v>18</v>
      </c>
      <c r="D20" s="35">
        <v>96</v>
      </c>
      <c r="E20" s="36">
        <v>33</v>
      </c>
      <c r="F20" s="36">
        <v>3</v>
      </c>
      <c r="G20" s="36">
        <v>53</v>
      </c>
      <c r="H20" s="36">
        <v>27</v>
      </c>
      <c r="I20" s="38">
        <v>546</v>
      </c>
    </row>
    <row r="21" spans="1:11" x14ac:dyDescent="0.2">
      <c r="A21" s="39" t="s">
        <v>32</v>
      </c>
      <c r="B21" s="34">
        <v>1060</v>
      </c>
      <c r="C21" s="35">
        <v>0</v>
      </c>
      <c r="D21" s="35">
        <v>3</v>
      </c>
      <c r="E21" s="36">
        <v>1</v>
      </c>
      <c r="F21" s="36">
        <v>0</v>
      </c>
      <c r="G21" s="36">
        <v>5</v>
      </c>
      <c r="H21" s="36">
        <v>0</v>
      </c>
      <c r="I21" s="38">
        <v>1069</v>
      </c>
    </row>
    <row r="22" spans="1:11" x14ac:dyDescent="0.2">
      <c r="A22" s="39" t="s">
        <v>33</v>
      </c>
      <c r="B22" s="34">
        <v>1418</v>
      </c>
      <c r="C22" s="35">
        <v>105</v>
      </c>
      <c r="D22" s="35">
        <v>230</v>
      </c>
      <c r="E22" s="36">
        <v>235</v>
      </c>
      <c r="F22" s="36">
        <v>34</v>
      </c>
      <c r="G22" s="36">
        <v>360</v>
      </c>
      <c r="H22" s="36">
        <v>51</v>
      </c>
      <c r="I22" s="38">
        <v>2433</v>
      </c>
    </row>
    <row r="23" spans="1:11" x14ac:dyDescent="0.2">
      <c r="A23" s="20" t="s">
        <v>43</v>
      </c>
      <c r="B23" s="34">
        <v>191</v>
      </c>
      <c r="C23" s="35">
        <v>125</v>
      </c>
      <c r="D23" s="35">
        <v>16</v>
      </c>
      <c r="E23" s="36">
        <v>41</v>
      </c>
      <c r="F23" s="36">
        <v>2</v>
      </c>
      <c r="G23" s="36">
        <v>56</v>
      </c>
      <c r="H23" s="36">
        <v>1</v>
      </c>
      <c r="I23" s="38">
        <v>432</v>
      </c>
    </row>
    <row r="24" spans="1:11" ht="13.5" thickBot="1" x14ac:dyDescent="0.25">
      <c r="A24" s="86" t="s">
        <v>59</v>
      </c>
      <c r="B24" s="88">
        <v>641</v>
      </c>
      <c r="C24" s="41">
        <v>68</v>
      </c>
      <c r="D24" s="41">
        <v>119</v>
      </c>
      <c r="E24" s="42">
        <v>149</v>
      </c>
      <c r="F24" s="42">
        <v>11</v>
      </c>
      <c r="G24" s="42">
        <v>183</v>
      </c>
      <c r="H24" s="42">
        <v>70</v>
      </c>
      <c r="I24" s="38">
        <v>1241</v>
      </c>
    </row>
    <row r="25" spans="1:11" ht="13.5" thickTop="1" x14ac:dyDescent="0.2">
      <c r="A25" s="43" t="s">
        <v>34</v>
      </c>
      <c r="B25" s="44">
        <v>1724537</v>
      </c>
      <c r="C25" s="45">
        <v>224303</v>
      </c>
      <c r="D25" s="45">
        <v>483228</v>
      </c>
      <c r="E25" s="45">
        <v>277743</v>
      </c>
      <c r="F25" s="45">
        <v>48098</v>
      </c>
      <c r="G25" s="45">
        <v>451477</v>
      </c>
      <c r="H25" s="45">
        <v>171050</v>
      </c>
      <c r="I25" s="46">
        <v>3380436</v>
      </c>
    </row>
    <row r="26" spans="1:11" ht="13.5" thickBot="1" x14ac:dyDescent="0.25">
      <c r="A26" s="47" t="s">
        <v>35</v>
      </c>
      <c r="B26" s="48">
        <v>1624024</v>
      </c>
      <c r="C26" s="49">
        <v>150595</v>
      </c>
      <c r="D26" s="49">
        <v>244324</v>
      </c>
      <c r="E26" s="49">
        <v>139667</v>
      </c>
      <c r="F26" s="49">
        <v>32420</v>
      </c>
      <c r="G26" s="49">
        <v>285950</v>
      </c>
      <c r="H26" s="49">
        <v>84097</v>
      </c>
      <c r="I26" s="50">
        <v>2561077</v>
      </c>
    </row>
    <row r="27" spans="1:11" ht="14.25" thickTop="1" thickBot="1" x14ac:dyDescent="0.25">
      <c r="A27" s="51" t="s">
        <v>36</v>
      </c>
      <c r="B27" s="44">
        <v>3348561</v>
      </c>
      <c r="C27" s="45">
        <v>374898</v>
      </c>
      <c r="D27" s="45">
        <v>727552</v>
      </c>
      <c r="E27" s="45">
        <v>417410</v>
      </c>
      <c r="F27" s="45">
        <v>80518</v>
      </c>
      <c r="G27" s="45">
        <v>737427</v>
      </c>
      <c r="H27" s="45">
        <v>255147</v>
      </c>
      <c r="I27" s="52">
        <v>5941513</v>
      </c>
    </row>
    <row r="28" spans="1:11" ht="15.75" thickTop="1" x14ac:dyDescent="0.2">
      <c r="A28" s="53"/>
      <c r="B28" s="54"/>
      <c r="C28" s="53"/>
      <c r="D28" s="53"/>
      <c r="E28" s="53"/>
      <c r="F28" s="53"/>
      <c r="G28" s="53"/>
      <c r="H28" s="53"/>
      <c r="I28" s="53"/>
      <c r="K28" s="55"/>
    </row>
    <row r="29" spans="1:11" ht="16.5" thickBot="1" x14ac:dyDescent="0.3">
      <c r="A29" s="56" t="s">
        <v>37</v>
      </c>
      <c r="B29" s="57"/>
      <c r="C29" s="57"/>
      <c r="D29" s="57"/>
      <c r="E29" s="57"/>
      <c r="F29" s="57"/>
      <c r="G29" s="57"/>
      <c r="H29" s="57"/>
      <c r="I29" s="57"/>
      <c r="K29" s="55"/>
    </row>
    <row r="30" spans="1:11" ht="13.5" thickTop="1" x14ac:dyDescent="0.2">
      <c r="A30" s="58" t="s">
        <v>38</v>
      </c>
      <c r="B30" s="59">
        <v>3735</v>
      </c>
      <c r="C30" s="60">
        <v>145</v>
      </c>
      <c r="D30" s="60">
        <v>-528</v>
      </c>
      <c r="E30" s="60">
        <v>-2960</v>
      </c>
      <c r="F30" s="60">
        <v>-436</v>
      </c>
      <c r="G30" s="60">
        <v>-191</v>
      </c>
      <c r="H30" s="60">
        <v>-1756</v>
      </c>
      <c r="I30" s="61">
        <v>-1991</v>
      </c>
    </row>
    <row r="31" spans="1:11" ht="13.5" thickBot="1" x14ac:dyDescent="0.25">
      <c r="A31" s="62" t="s">
        <v>35</v>
      </c>
      <c r="B31" s="34">
        <v>2404</v>
      </c>
      <c r="C31" s="36">
        <v>379</v>
      </c>
      <c r="D31" s="36">
        <v>582</v>
      </c>
      <c r="E31" s="36">
        <v>199</v>
      </c>
      <c r="F31" s="36">
        <v>46</v>
      </c>
      <c r="G31" s="36">
        <v>1260</v>
      </c>
      <c r="H31" s="36">
        <v>148</v>
      </c>
      <c r="I31" s="63">
        <v>5018</v>
      </c>
    </row>
    <row r="32" spans="1:11" ht="15.75" thickTop="1" x14ac:dyDescent="0.2">
      <c r="A32" s="53"/>
      <c r="B32" s="53"/>
      <c r="C32" s="53"/>
      <c r="D32" s="53"/>
      <c r="E32" s="53"/>
      <c r="F32" s="53"/>
      <c r="G32" s="53"/>
      <c r="H32" s="53"/>
      <c r="I32" s="53"/>
    </row>
    <row r="33" spans="1:9" ht="16.5" thickBot="1" x14ac:dyDescent="0.3">
      <c r="A33" s="64" t="s">
        <v>39</v>
      </c>
      <c r="B33" s="57"/>
      <c r="C33" s="57"/>
      <c r="D33" s="57"/>
      <c r="E33" s="57"/>
      <c r="F33" s="57"/>
      <c r="G33" s="57"/>
      <c r="H33" s="57"/>
      <c r="I33" s="57"/>
    </row>
    <row r="34" spans="1:9" ht="13.5" thickTop="1" x14ac:dyDescent="0.2">
      <c r="A34" s="65" t="s">
        <v>40</v>
      </c>
      <c r="B34" s="59">
        <v>1728272</v>
      </c>
      <c r="C34" s="60">
        <v>224448</v>
      </c>
      <c r="D34" s="60">
        <v>482700</v>
      </c>
      <c r="E34" s="60">
        <v>274783</v>
      </c>
      <c r="F34" s="60">
        <v>47662</v>
      </c>
      <c r="G34" s="60">
        <v>451286</v>
      </c>
      <c r="H34" s="60">
        <v>169294</v>
      </c>
      <c r="I34" s="61">
        <v>3378445</v>
      </c>
    </row>
    <row r="35" spans="1:9" ht="13.5" thickBot="1" x14ac:dyDescent="0.25">
      <c r="A35" s="62" t="s">
        <v>35</v>
      </c>
      <c r="B35" s="34">
        <v>1626428</v>
      </c>
      <c r="C35" s="36">
        <v>150974</v>
      </c>
      <c r="D35" s="36">
        <v>244906</v>
      </c>
      <c r="E35" s="36">
        <v>139866</v>
      </c>
      <c r="F35" s="36">
        <v>32466</v>
      </c>
      <c r="G35" s="36">
        <v>287210</v>
      </c>
      <c r="H35" s="36">
        <v>84245</v>
      </c>
      <c r="I35" s="63">
        <v>2566095</v>
      </c>
    </row>
    <row r="36" spans="1:9" ht="17.25" thickTop="1" thickBot="1" x14ac:dyDescent="0.3">
      <c r="A36" s="53"/>
      <c r="B36" s="53"/>
      <c r="C36" s="53"/>
      <c r="D36" s="53"/>
      <c r="E36" s="66"/>
      <c r="F36" s="66"/>
      <c r="G36" s="53"/>
      <c r="H36" s="67"/>
      <c r="I36" s="68">
        <v>5944540</v>
      </c>
    </row>
    <row r="37" spans="1:9" ht="15.75" thickTop="1" x14ac:dyDescent="0.2">
      <c r="A37" s="57"/>
      <c r="B37" s="57"/>
      <c r="C37" s="57"/>
      <c r="D37" s="57"/>
      <c r="E37" s="57"/>
      <c r="F37" s="57"/>
      <c r="G37" s="57"/>
      <c r="H37" s="57"/>
      <c r="I37" s="53"/>
    </row>
  </sheetData>
  <pageMargins left="0" right="0" top="1.1811023622047245" bottom="0" header="0" footer="0"/>
  <pageSetup paperSize="9" scale="95" orientation="landscape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9803E-3420-40D3-8D56-350469EAD507}">
  <dimension ref="B5:C5"/>
  <sheetViews>
    <sheetView workbookViewId="0">
      <selection activeCell="J22" sqref="J22"/>
    </sheetView>
  </sheetViews>
  <sheetFormatPr defaultRowHeight="12.75" x14ac:dyDescent="0.2"/>
  <sheetData>
    <row r="5" spans="2:3" x14ac:dyDescent="0.2">
      <c r="B5" s="3" t="s">
        <v>180</v>
      </c>
      <c r="C5" s="3"/>
    </row>
  </sheetData>
  <pageMargins left="0.7" right="0.7" top="0.78740157499999996" bottom="0.78740157499999996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710F6-807E-437F-9326-B752FAB63162}">
  <dimension ref="A1:P37"/>
  <sheetViews>
    <sheetView workbookViewId="0">
      <pane xSplit="1" ySplit="7" topLeftCell="B23" activePane="bottomRight" state="frozen"/>
      <selection pane="topRight" activeCell="B1" sqref="B1"/>
      <selection pane="bottomLeft" activeCell="A8" sqref="A8"/>
      <selection pane="bottomRight" activeCell="F41" sqref="F41"/>
    </sheetView>
  </sheetViews>
  <sheetFormatPr defaultColWidth="9.140625" defaultRowHeight="12.75" x14ac:dyDescent="0.2"/>
  <cols>
    <col min="1" max="1" width="9.140625" style="3"/>
    <col min="2" max="9" width="12.7109375" style="3" customWidth="1"/>
    <col min="10" max="10" width="9.140625" style="3"/>
    <col min="11" max="11" width="13.7109375" style="3" customWidth="1"/>
    <col min="12" max="16384" width="9.140625" style="3"/>
  </cols>
  <sheetData>
    <row r="1" spans="1:16" ht="20.25" x14ac:dyDescent="0.3">
      <c r="A1" s="1" t="s">
        <v>0</v>
      </c>
      <c r="B1" s="2"/>
      <c r="C1" s="2"/>
      <c r="D1" s="2"/>
      <c r="E1" s="2"/>
      <c r="F1" s="2"/>
      <c r="G1" s="2"/>
      <c r="H1" s="2"/>
      <c r="I1" s="4"/>
    </row>
    <row r="2" spans="1:16" ht="20.25" x14ac:dyDescent="0.3">
      <c r="A2" s="4" t="s">
        <v>1</v>
      </c>
      <c r="B2" s="5"/>
      <c r="C2" s="6" t="s">
        <v>64</v>
      </c>
      <c r="D2" s="6"/>
      <c r="E2" s="2"/>
      <c r="F2" s="2"/>
      <c r="G2" s="2"/>
      <c r="H2" s="13"/>
      <c r="I2" s="2"/>
    </row>
    <row r="3" spans="1:16" x14ac:dyDescent="0.2">
      <c r="A3" s="2"/>
      <c r="B3" s="2"/>
      <c r="C3" s="8"/>
      <c r="D3" s="8"/>
      <c r="E3" s="2"/>
      <c r="F3" s="2"/>
      <c r="G3" s="2"/>
      <c r="H3" s="2"/>
      <c r="I3" s="2"/>
    </row>
    <row r="4" spans="1:16" ht="18.75" thickBot="1" x14ac:dyDescent="0.3">
      <c r="A4" s="10" t="s">
        <v>3</v>
      </c>
      <c r="B4" s="2"/>
      <c r="C4" s="11"/>
      <c r="D4" s="12" t="s">
        <v>64</v>
      </c>
      <c r="E4" s="13"/>
      <c r="F4" s="14"/>
      <c r="G4" s="2"/>
      <c r="H4" s="2"/>
      <c r="I4" s="9"/>
      <c r="P4" s="3" t="s">
        <v>65</v>
      </c>
    </row>
    <row r="5" spans="1:16" ht="13.5" thickTop="1" x14ac:dyDescent="0.2">
      <c r="A5" s="15" t="s">
        <v>4</v>
      </c>
      <c r="B5" s="16"/>
      <c r="C5" s="17"/>
      <c r="D5" s="17"/>
      <c r="E5" s="18" t="s">
        <v>5</v>
      </c>
      <c r="F5" s="17"/>
      <c r="G5" s="17"/>
      <c r="H5" s="17"/>
      <c r="I5" s="19"/>
    </row>
    <row r="6" spans="1:16" x14ac:dyDescent="0.2">
      <c r="A6" s="20" t="s">
        <v>6</v>
      </c>
      <c r="B6" s="21">
        <v>111</v>
      </c>
      <c r="C6" s="22">
        <v>201</v>
      </c>
      <c r="D6" s="22" t="s">
        <v>63</v>
      </c>
      <c r="E6" s="22">
        <v>207</v>
      </c>
      <c r="F6" s="22">
        <v>209</v>
      </c>
      <c r="G6" s="22">
        <v>211</v>
      </c>
      <c r="H6" s="22">
        <v>213</v>
      </c>
      <c r="I6" s="23" t="s">
        <v>7</v>
      </c>
    </row>
    <row r="7" spans="1:16" ht="13.5" thickBot="1" x14ac:dyDescent="0.25">
      <c r="A7" s="24"/>
      <c r="B7" s="25" t="s">
        <v>8</v>
      </c>
      <c r="C7" s="26" t="s">
        <v>9</v>
      </c>
      <c r="D7" s="26" t="s">
        <v>11</v>
      </c>
      <c r="E7" s="26" t="s">
        <v>12</v>
      </c>
      <c r="F7" s="26" t="s">
        <v>13</v>
      </c>
      <c r="G7" s="26" t="s">
        <v>14</v>
      </c>
      <c r="H7" s="26" t="s">
        <v>16</v>
      </c>
      <c r="I7" s="27"/>
    </row>
    <row r="8" spans="1:16" ht="13.5" thickTop="1" x14ac:dyDescent="0.2">
      <c r="A8" s="28" t="s">
        <v>18</v>
      </c>
      <c r="B8" s="29">
        <v>964809</v>
      </c>
      <c r="C8" s="30">
        <v>120124</v>
      </c>
      <c r="D8" s="30">
        <v>254175</v>
      </c>
      <c r="E8" s="31">
        <v>140276</v>
      </c>
      <c r="F8" s="31">
        <v>25887</v>
      </c>
      <c r="G8" s="31">
        <v>226340</v>
      </c>
      <c r="H8" s="31">
        <v>82815</v>
      </c>
      <c r="I8" s="32">
        <v>1814426</v>
      </c>
    </row>
    <row r="9" spans="1:16" x14ac:dyDescent="0.2">
      <c r="A9" s="33" t="s">
        <v>19</v>
      </c>
      <c r="B9" s="34">
        <v>221152</v>
      </c>
      <c r="C9" s="35">
        <v>42027</v>
      </c>
      <c r="D9" s="35">
        <v>108316</v>
      </c>
      <c r="E9" s="36">
        <v>69952</v>
      </c>
      <c r="F9" s="36">
        <v>10455</v>
      </c>
      <c r="G9" s="36">
        <v>106399</v>
      </c>
      <c r="H9" s="36">
        <v>26925</v>
      </c>
      <c r="I9" s="37">
        <v>585226</v>
      </c>
    </row>
    <row r="10" spans="1:16" x14ac:dyDescent="0.2">
      <c r="A10" s="33" t="s">
        <v>20</v>
      </c>
      <c r="B10" s="34">
        <v>1745286</v>
      </c>
      <c r="C10" s="35">
        <v>172051</v>
      </c>
      <c r="D10" s="35">
        <v>282409</v>
      </c>
      <c r="E10" s="36">
        <v>155316</v>
      </c>
      <c r="F10" s="36">
        <v>36111</v>
      </c>
      <c r="G10" s="36">
        <v>319625</v>
      </c>
      <c r="H10" s="36">
        <v>98783</v>
      </c>
      <c r="I10" s="38">
        <v>2809581</v>
      </c>
    </row>
    <row r="11" spans="1:16" x14ac:dyDescent="0.2">
      <c r="A11" s="33" t="s">
        <v>21</v>
      </c>
      <c r="B11" s="34">
        <v>170198</v>
      </c>
      <c r="C11" s="35">
        <v>18203</v>
      </c>
      <c r="D11" s="35">
        <v>40309</v>
      </c>
      <c r="E11" s="36">
        <v>24159</v>
      </c>
      <c r="F11" s="36">
        <v>4696</v>
      </c>
      <c r="G11" s="36">
        <v>47469</v>
      </c>
      <c r="H11" s="36">
        <v>14124</v>
      </c>
      <c r="I11" s="38">
        <v>319158</v>
      </c>
    </row>
    <row r="12" spans="1:16" x14ac:dyDescent="0.2">
      <c r="A12" s="33" t="s">
        <v>22</v>
      </c>
      <c r="B12" s="34">
        <v>139443</v>
      </c>
      <c r="C12" s="35">
        <v>17980</v>
      </c>
      <c r="D12" s="35">
        <v>30370</v>
      </c>
      <c r="E12" s="36">
        <v>19130</v>
      </c>
      <c r="F12" s="36">
        <v>1886</v>
      </c>
      <c r="G12" s="36">
        <v>28699</v>
      </c>
      <c r="H12" s="36">
        <v>23746</v>
      </c>
      <c r="I12" s="38">
        <v>261254</v>
      </c>
    </row>
    <row r="13" spans="1:16" x14ac:dyDescent="0.2">
      <c r="A13" s="33" t="s">
        <v>23</v>
      </c>
      <c r="B13" s="34">
        <v>1006</v>
      </c>
      <c r="C13" s="35">
        <v>80</v>
      </c>
      <c r="D13" s="35">
        <v>161</v>
      </c>
      <c r="E13" s="36">
        <v>116</v>
      </c>
      <c r="F13" s="36">
        <v>13</v>
      </c>
      <c r="G13" s="36">
        <v>131</v>
      </c>
      <c r="H13" s="36">
        <v>142</v>
      </c>
      <c r="I13" s="38">
        <v>1649</v>
      </c>
    </row>
    <row r="14" spans="1:16" x14ac:dyDescent="0.2">
      <c r="A14" s="33" t="s">
        <v>24</v>
      </c>
      <c r="B14" s="34">
        <v>22425</v>
      </c>
      <c r="C14" s="35">
        <v>3238</v>
      </c>
      <c r="D14" s="35">
        <v>7870</v>
      </c>
      <c r="E14" s="36">
        <v>2116</v>
      </c>
      <c r="F14" s="36">
        <v>398</v>
      </c>
      <c r="G14" s="36">
        <v>6299</v>
      </c>
      <c r="H14" s="36">
        <v>2883</v>
      </c>
      <c r="I14" s="38">
        <v>45229</v>
      </c>
    </row>
    <row r="15" spans="1:16" x14ac:dyDescent="0.2">
      <c r="A15" s="33" t="s">
        <v>26</v>
      </c>
      <c r="B15" s="34">
        <v>9514</v>
      </c>
      <c r="C15" s="35">
        <v>1160</v>
      </c>
      <c r="D15" s="35">
        <v>1637</v>
      </c>
      <c r="E15" s="36">
        <v>1377</v>
      </c>
      <c r="F15" s="36">
        <v>132</v>
      </c>
      <c r="G15" s="36">
        <v>1923</v>
      </c>
      <c r="H15" s="36">
        <v>917</v>
      </c>
      <c r="I15" s="38">
        <v>16660</v>
      </c>
    </row>
    <row r="16" spans="1:16" x14ac:dyDescent="0.2">
      <c r="A16" s="33" t="s">
        <v>27</v>
      </c>
      <c r="B16" s="34">
        <v>14880</v>
      </c>
      <c r="C16" s="35">
        <v>1017</v>
      </c>
      <c r="D16" s="35">
        <v>2838</v>
      </c>
      <c r="E16" s="36">
        <v>2438</v>
      </c>
      <c r="F16" s="36">
        <v>279</v>
      </c>
      <c r="G16" s="36">
        <v>3091</v>
      </c>
      <c r="H16" s="36">
        <v>841</v>
      </c>
      <c r="I16" s="38">
        <v>25384</v>
      </c>
    </row>
    <row r="17" spans="1:11" x14ac:dyDescent="0.2">
      <c r="A17" s="33" t="s">
        <v>28</v>
      </c>
      <c r="B17" s="34">
        <v>10125</v>
      </c>
      <c r="C17" s="35">
        <v>110</v>
      </c>
      <c r="D17" s="35">
        <v>650</v>
      </c>
      <c r="E17" s="36">
        <v>273</v>
      </c>
      <c r="F17" s="36">
        <v>9</v>
      </c>
      <c r="G17" s="36">
        <v>391</v>
      </c>
      <c r="H17" s="36">
        <v>360</v>
      </c>
      <c r="I17" s="38">
        <v>11918</v>
      </c>
    </row>
    <row r="18" spans="1:11" x14ac:dyDescent="0.2">
      <c r="A18" s="33" t="s">
        <v>29</v>
      </c>
      <c r="B18" s="34">
        <v>3968</v>
      </c>
      <c r="C18" s="35">
        <v>839</v>
      </c>
      <c r="D18" s="35">
        <v>1371</v>
      </c>
      <c r="E18" s="36">
        <v>474</v>
      </c>
      <c r="F18" s="36">
        <v>122</v>
      </c>
      <c r="G18" s="36">
        <v>1394</v>
      </c>
      <c r="H18" s="36">
        <v>629</v>
      </c>
      <c r="I18" s="38">
        <v>8797</v>
      </c>
    </row>
    <row r="19" spans="1:11" x14ac:dyDescent="0.2">
      <c r="A19" s="33" t="s">
        <v>30</v>
      </c>
      <c r="B19" s="34">
        <v>8</v>
      </c>
      <c r="C19" s="35">
        <v>1</v>
      </c>
      <c r="D19" s="35">
        <v>6</v>
      </c>
      <c r="E19" s="36">
        <v>2</v>
      </c>
      <c r="F19" s="36">
        <v>0</v>
      </c>
      <c r="G19" s="36">
        <v>3</v>
      </c>
      <c r="H19" s="36">
        <v>7</v>
      </c>
      <c r="I19" s="38">
        <v>27</v>
      </c>
    </row>
    <row r="20" spans="1:11" x14ac:dyDescent="0.2">
      <c r="A20" s="39" t="s">
        <v>31</v>
      </c>
      <c r="B20" s="34">
        <v>315</v>
      </c>
      <c r="C20" s="35">
        <v>7</v>
      </c>
      <c r="D20" s="35">
        <v>75</v>
      </c>
      <c r="E20" s="36">
        <v>30</v>
      </c>
      <c r="F20" s="36">
        <v>3</v>
      </c>
      <c r="G20" s="36">
        <v>63</v>
      </c>
      <c r="H20" s="36">
        <v>27</v>
      </c>
      <c r="I20" s="38">
        <v>520</v>
      </c>
    </row>
    <row r="21" spans="1:11" x14ac:dyDescent="0.2">
      <c r="A21" s="39" t="s">
        <v>32</v>
      </c>
      <c r="B21" s="34">
        <v>1066</v>
      </c>
      <c r="C21" s="35">
        <v>0</v>
      </c>
      <c r="D21" s="35">
        <v>2</v>
      </c>
      <c r="E21" s="36">
        <v>1</v>
      </c>
      <c r="F21" s="36">
        <v>0</v>
      </c>
      <c r="G21" s="36">
        <v>3</v>
      </c>
      <c r="H21" s="36">
        <v>0</v>
      </c>
      <c r="I21" s="38">
        <v>1072</v>
      </c>
    </row>
    <row r="22" spans="1:11" x14ac:dyDescent="0.2">
      <c r="A22" s="39" t="s">
        <v>33</v>
      </c>
      <c r="B22" s="34">
        <v>1700</v>
      </c>
      <c r="C22" s="35">
        <v>141</v>
      </c>
      <c r="D22" s="35">
        <v>294</v>
      </c>
      <c r="E22" s="36">
        <v>254</v>
      </c>
      <c r="F22" s="36">
        <v>54</v>
      </c>
      <c r="G22" s="36">
        <v>433</v>
      </c>
      <c r="H22" s="36">
        <v>70</v>
      </c>
      <c r="I22" s="38">
        <v>2946</v>
      </c>
    </row>
    <row r="23" spans="1:11" x14ac:dyDescent="0.2">
      <c r="A23" s="20" t="s">
        <v>43</v>
      </c>
      <c r="B23" s="34">
        <v>191</v>
      </c>
      <c r="C23" s="35">
        <v>119</v>
      </c>
      <c r="D23" s="35">
        <v>17</v>
      </c>
      <c r="E23" s="36">
        <v>46</v>
      </c>
      <c r="F23" s="36">
        <v>3</v>
      </c>
      <c r="G23" s="36">
        <v>61</v>
      </c>
      <c r="H23" s="36">
        <v>1</v>
      </c>
      <c r="I23" s="38">
        <v>438</v>
      </c>
    </row>
    <row r="24" spans="1:11" ht="13.5" thickBot="1" x14ac:dyDescent="0.25">
      <c r="A24" s="86" t="s">
        <v>59</v>
      </c>
      <c r="B24" s="88">
        <v>674</v>
      </c>
      <c r="C24" s="41">
        <v>60</v>
      </c>
      <c r="D24" s="41">
        <v>96</v>
      </c>
      <c r="E24" s="42">
        <v>145</v>
      </c>
      <c r="F24" s="42">
        <v>13</v>
      </c>
      <c r="G24" s="42">
        <v>171</v>
      </c>
      <c r="H24" s="42">
        <v>82</v>
      </c>
      <c r="I24" s="38">
        <v>1241</v>
      </c>
    </row>
    <row r="25" spans="1:11" ht="13.5" thickTop="1" x14ac:dyDescent="0.2">
      <c r="A25" s="43" t="s">
        <v>34</v>
      </c>
      <c r="B25" s="44">
        <v>1712604</v>
      </c>
      <c r="C25" s="45">
        <v>224927</v>
      </c>
      <c r="D25" s="45">
        <v>484685</v>
      </c>
      <c r="E25" s="45">
        <v>274532</v>
      </c>
      <c r="F25" s="45">
        <v>47925</v>
      </c>
      <c r="G25" s="45">
        <v>454017</v>
      </c>
      <c r="H25" s="45">
        <v>166939</v>
      </c>
      <c r="I25" s="46">
        <v>3365629</v>
      </c>
    </row>
    <row r="26" spans="1:11" ht="13.5" thickBot="1" x14ac:dyDescent="0.25">
      <c r="A26" s="47" t="s">
        <v>35</v>
      </c>
      <c r="B26" s="48">
        <v>1594156</v>
      </c>
      <c r="C26" s="49">
        <v>152230</v>
      </c>
      <c r="D26" s="49">
        <v>245911</v>
      </c>
      <c r="E26" s="49">
        <v>141573</v>
      </c>
      <c r="F26" s="49">
        <v>32136</v>
      </c>
      <c r="G26" s="49">
        <v>288478</v>
      </c>
      <c r="H26" s="49">
        <v>85413</v>
      </c>
      <c r="I26" s="50">
        <v>2539897</v>
      </c>
    </row>
    <row r="27" spans="1:11" ht="14.25" thickTop="1" thickBot="1" x14ac:dyDescent="0.25">
      <c r="A27" s="51" t="s">
        <v>36</v>
      </c>
      <c r="B27" s="44">
        <v>3306760</v>
      </c>
      <c r="C27" s="45">
        <v>377157</v>
      </c>
      <c r="D27" s="45">
        <v>730596</v>
      </c>
      <c r="E27" s="45">
        <v>416105</v>
      </c>
      <c r="F27" s="45">
        <v>80061</v>
      </c>
      <c r="G27" s="45">
        <v>742495</v>
      </c>
      <c r="H27" s="45">
        <v>252352</v>
      </c>
      <c r="I27" s="52">
        <v>5905526</v>
      </c>
    </row>
    <row r="28" spans="1:11" ht="15.75" thickTop="1" x14ac:dyDescent="0.2">
      <c r="A28" s="53"/>
      <c r="B28" s="54"/>
      <c r="C28" s="53"/>
      <c r="D28" s="53"/>
      <c r="E28" s="53"/>
      <c r="F28" s="53"/>
      <c r="G28" s="53"/>
      <c r="H28" s="53"/>
      <c r="I28" s="53"/>
      <c r="K28" s="55"/>
    </row>
    <row r="29" spans="1:11" ht="16.5" thickBot="1" x14ac:dyDescent="0.3">
      <c r="A29" s="56" t="s">
        <v>37</v>
      </c>
      <c r="B29" s="57"/>
      <c r="C29" s="57"/>
      <c r="D29" s="57"/>
      <c r="E29" s="57"/>
      <c r="F29" s="57"/>
      <c r="G29" s="57"/>
      <c r="H29" s="57"/>
      <c r="I29" s="57"/>
      <c r="K29" s="55"/>
    </row>
    <row r="30" spans="1:11" ht="13.5" thickTop="1" x14ac:dyDescent="0.2">
      <c r="A30" s="58" t="s">
        <v>38</v>
      </c>
      <c r="B30" s="59">
        <v>5633</v>
      </c>
      <c r="C30" s="60">
        <v>-761</v>
      </c>
      <c r="D30" s="60">
        <v>-479</v>
      </c>
      <c r="E30" s="60">
        <v>-3584</v>
      </c>
      <c r="F30" s="60">
        <v>-274</v>
      </c>
      <c r="G30" s="60">
        <v>-958</v>
      </c>
      <c r="H30" s="60">
        <v>-1909</v>
      </c>
      <c r="I30" s="61">
        <v>-2332</v>
      </c>
    </row>
    <row r="31" spans="1:11" ht="13.5" thickBot="1" x14ac:dyDescent="0.25">
      <c r="A31" s="62" t="s">
        <v>35</v>
      </c>
      <c r="B31" s="34">
        <v>1974</v>
      </c>
      <c r="C31" s="36">
        <v>409</v>
      </c>
      <c r="D31" s="36">
        <v>689</v>
      </c>
      <c r="E31" s="36">
        <v>492</v>
      </c>
      <c r="F31" s="36">
        <v>29</v>
      </c>
      <c r="G31" s="36">
        <v>833</v>
      </c>
      <c r="H31" s="36">
        <v>166</v>
      </c>
      <c r="I31" s="63">
        <v>4592</v>
      </c>
    </row>
    <row r="32" spans="1:11" ht="15.75" thickTop="1" x14ac:dyDescent="0.2">
      <c r="A32" s="53"/>
      <c r="B32" s="53"/>
      <c r="C32" s="53"/>
      <c r="D32" s="53"/>
      <c r="E32" s="53"/>
      <c r="F32" s="53"/>
      <c r="G32" s="53"/>
      <c r="H32" s="53"/>
      <c r="I32" s="53"/>
    </row>
    <row r="33" spans="1:9" ht="16.5" thickBot="1" x14ac:dyDescent="0.3">
      <c r="A33" s="64" t="s">
        <v>39</v>
      </c>
      <c r="B33" s="57"/>
      <c r="C33" s="57"/>
      <c r="D33" s="57"/>
      <c r="E33" s="57"/>
      <c r="F33" s="57"/>
      <c r="G33" s="57"/>
      <c r="H33" s="57"/>
      <c r="I33" s="57"/>
    </row>
    <row r="34" spans="1:9" ht="13.5" thickTop="1" x14ac:dyDescent="0.2">
      <c r="A34" s="65" t="s">
        <v>40</v>
      </c>
      <c r="B34" s="59">
        <v>1718237</v>
      </c>
      <c r="C34" s="60">
        <v>224166</v>
      </c>
      <c r="D34" s="60">
        <v>484206</v>
      </c>
      <c r="E34" s="60">
        <v>270948</v>
      </c>
      <c r="F34" s="60">
        <v>47651</v>
      </c>
      <c r="G34" s="60">
        <v>453059</v>
      </c>
      <c r="H34" s="60">
        <v>165030</v>
      </c>
      <c r="I34" s="61">
        <v>3363297</v>
      </c>
    </row>
    <row r="35" spans="1:9" ht="13.5" thickBot="1" x14ac:dyDescent="0.25">
      <c r="A35" s="62" t="s">
        <v>35</v>
      </c>
      <c r="B35" s="34">
        <v>1596130</v>
      </c>
      <c r="C35" s="36">
        <v>152639</v>
      </c>
      <c r="D35" s="36">
        <v>246600</v>
      </c>
      <c r="E35" s="36">
        <v>142065</v>
      </c>
      <c r="F35" s="36">
        <v>32165</v>
      </c>
      <c r="G35" s="36">
        <v>289311</v>
      </c>
      <c r="H35" s="36">
        <v>85579</v>
      </c>
      <c r="I35" s="63">
        <v>2544489</v>
      </c>
    </row>
    <row r="36" spans="1:9" ht="17.25" thickTop="1" thickBot="1" x14ac:dyDescent="0.3">
      <c r="A36" s="53"/>
      <c r="B36" s="53"/>
      <c r="C36" s="53"/>
      <c r="D36" s="53"/>
      <c r="E36" s="66"/>
      <c r="F36" s="66"/>
      <c r="G36" s="53"/>
      <c r="H36" s="67"/>
      <c r="I36" s="68">
        <v>5907786</v>
      </c>
    </row>
    <row r="37" spans="1:9" ht="15.75" thickTop="1" x14ac:dyDescent="0.2">
      <c r="A37" s="57"/>
      <c r="B37" s="57"/>
      <c r="C37" s="57"/>
      <c r="D37" s="57"/>
      <c r="E37" s="57"/>
      <c r="F37" s="57"/>
      <c r="G37" s="57"/>
      <c r="H37" s="57"/>
      <c r="I37" s="53"/>
    </row>
  </sheetData>
  <pageMargins left="0" right="0" top="1.1811023622047245" bottom="0" header="0" footer="0"/>
  <pageSetup paperSize="9" scale="95" orientation="landscape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A0CCA-53E8-44D3-886C-CFC5CBD7BE74}">
  <dimension ref="B5:C5"/>
  <sheetViews>
    <sheetView workbookViewId="0">
      <selection activeCell="K22" sqref="K22"/>
    </sheetView>
  </sheetViews>
  <sheetFormatPr defaultRowHeight="12.75" x14ac:dyDescent="0.2"/>
  <sheetData>
    <row r="5" spans="2:3" x14ac:dyDescent="0.2">
      <c r="B5" s="3" t="s">
        <v>179</v>
      </c>
      <c r="C5" s="3"/>
    </row>
  </sheetData>
  <pageMargins left="0.7" right="0.7" top="0.78740157499999996" bottom="0.78740157499999996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5465B-2B63-4EE3-A000-3687692FE711}">
  <dimension ref="A1:K37"/>
  <sheetViews>
    <sheetView workbookViewId="0">
      <pane xSplit="1" ySplit="7" topLeftCell="B26" activePane="bottomRight" state="frozen"/>
      <selection pane="topRight" activeCell="B1" sqref="B1"/>
      <selection pane="bottomLeft" activeCell="A8" sqref="A8"/>
      <selection pane="bottomRight" activeCell="F40" sqref="F40"/>
    </sheetView>
  </sheetViews>
  <sheetFormatPr defaultColWidth="9.140625" defaultRowHeight="12.75" x14ac:dyDescent="0.2"/>
  <cols>
    <col min="1" max="1" width="9.140625" style="3"/>
    <col min="2" max="9" width="12.7109375" style="3" customWidth="1"/>
    <col min="10" max="10" width="9.140625" style="3"/>
    <col min="11" max="11" width="13.7109375" style="3" customWidth="1"/>
    <col min="12" max="16384" width="9.140625" style="3"/>
  </cols>
  <sheetData>
    <row r="1" spans="1:9" ht="20.25" x14ac:dyDescent="0.3">
      <c r="A1" s="1" t="s">
        <v>0</v>
      </c>
      <c r="B1" s="2"/>
      <c r="C1" s="2"/>
      <c r="D1" s="2"/>
      <c r="E1" s="2"/>
      <c r="F1" s="2"/>
      <c r="G1" s="2"/>
      <c r="H1" s="2"/>
      <c r="I1" s="4"/>
    </row>
    <row r="2" spans="1:9" ht="20.25" x14ac:dyDescent="0.3">
      <c r="A2" s="4" t="s">
        <v>1</v>
      </c>
      <c r="B2" s="5"/>
      <c r="C2" s="6" t="s">
        <v>66</v>
      </c>
      <c r="D2" s="6"/>
      <c r="E2" s="2"/>
      <c r="F2" s="2"/>
      <c r="G2" s="2"/>
      <c r="H2" s="13"/>
      <c r="I2" s="2"/>
    </row>
    <row r="3" spans="1:9" x14ac:dyDescent="0.2">
      <c r="A3" s="2"/>
      <c r="B3" s="2"/>
      <c r="C3" s="8"/>
      <c r="D3" s="8"/>
      <c r="E3" s="2"/>
      <c r="F3" s="2"/>
      <c r="G3" s="2"/>
      <c r="H3" s="2"/>
      <c r="I3" s="2"/>
    </row>
    <row r="4" spans="1:9" ht="18.75" thickBot="1" x14ac:dyDescent="0.3">
      <c r="A4" s="10" t="s">
        <v>3</v>
      </c>
      <c r="B4" s="2"/>
      <c r="C4" s="11"/>
      <c r="D4" s="12" t="s">
        <v>66</v>
      </c>
      <c r="E4" s="13"/>
      <c r="F4" s="14"/>
      <c r="G4" s="2"/>
      <c r="H4" s="2"/>
      <c r="I4" s="9"/>
    </row>
    <row r="5" spans="1:9" ht="13.5" thickTop="1" x14ac:dyDescent="0.2">
      <c r="A5" s="15" t="s">
        <v>4</v>
      </c>
      <c r="B5" s="16"/>
      <c r="C5" s="17"/>
      <c r="D5" s="17"/>
      <c r="E5" s="18" t="s">
        <v>5</v>
      </c>
      <c r="F5" s="17"/>
      <c r="G5" s="17"/>
      <c r="H5" s="17"/>
      <c r="I5" s="19"/>
    </row>
    <row r="6" spans="1:9" x14ac:dyDescent="0.2">
      <c r="A6" s="20" t="s">
        <v>6</v>
      </c>
      <c r="B6" s="21">
        <v>111</v>
      </c>
      <c r="C6" s="22">
        <v>201</v>
      </c>
      <c r="D6" s="22" t="s">
        <v>63</v>
      </c>
      <c r="E6" s="22">
        <v>207</v>
      </c>
      <c r="F6" s="22">
        <v>209</v>
      </c>
      <c r="G6" s="22">
        <v>211</v>
      </c>
      <c r="H6" s="22">
        <v>213</v>
      </c>
      <c r="I6" s="23" t="s">
        <v>7</v>
      </c>
    </row>
    <row r="7" spans="1:9" ht="13.5" thickBot="1" x14ac:dyDescent="0.25">
      <c r="A7" s="24"/>
      <c r="B7" s="25" t="s">
        <v>8</v>
      </c>
      <c r="C7" s="26" t="s">
        <v>9</v>
      </c>
      <c r="D7" s="26" t="s">
        <v>11</v>
      </c>
      <c r="E7" s="26" t="s">
        <v>12</v>
      </c>
      <c r="F7" s="26" t="s">
        <v>13</v>
      </c>
      <c r="G7" s="26" t="s">
        <v>14</v>
      </c>
      <c r="H7" s="26" t="s">
        <v>16</v>
      </c>
      <c r="I7" s="27"/>
    </row>
    <row r="8" spans="1:9" ht="13.5" thickTop="1" x14ac:dyDescent="0.2">
      <c r="A8" s="28" t="s">
        <v>18</v>
      </c>
      <c r="B8" s="29">
        <v>1052151</v>
      </c>
      <c r="C8" s="30">
        <v>118633</v>
      </c>
      <c r="D8" s="30">
        <v>252768</v>
      </c>
      <c r="E8" s="31">
        <v>134535</v>
      </c>
      <c r="F8" s="31">
        <v>25446</v>
      </c>
      <c r="G8" s="31">
        <v>224139</v>
      </c>
      <c r="H8" s="31">
        <v>80242</v>
      </c>
      <c r="I8" s="32">
        <v>1887914</v>
      </c>
    </row>
    <row r="9" spans="1:9" x14ac:dyDescent="0.2">
      <c r="A9" s="33" t="s">
        <v>19</v>
      </c>
      <c r="B9" s="34">
        <v>229292</v>
      </c>
      <c r="C9" s="35">
        <v>45327</v>
      </c>
      <c r="D9" s="35">
        <v>105983</v>
      </c>
      <c r="E9" s="36">
        <v>75401</v>
      </c>
      <c r="F9" s="36">
        <v>10836</v>
      </c>
      <c r="G9" s="36">
        <v>110749</v>
      </c>
      <c r="H9" s="36">
        <v>27446</v>
      </c>
      <c r="I9" s="37">
        <v>605034</v>
      </c>
    </row>
    <row r="10" spans="1:9" x14ac:dyDescent="0.2">
      <c r="A10" s="33" t="s">
        <v>20</v>
      </c>
      <c r="B10" s="34">
        <v>1728075</v>
      </c>
      <c r="C10" s="35">
        <v>173604</v>
      </c>
      <c r="D10" s="35">
        <v>286103</v>
      </c>
      <c r="E10" s="36">
        <v>158316</v>
      </c>
      <c r="F10" s="36">
        <v>35997</v>
      </c>
      <c r="G10" s="36">
        <v>325081</v>
      </c>
      <c r="H10" s="36">
        <v>99721</v>
      </c>
      <c r="I10" s="38">
        <v>2806897</v>
      </c>
    </row>
    <row r="11" spans="1:9" x14ac:dyDescent="0.2">
      <c r="A11" s="33" t="s">
        <v>21</v>
      </c>
      <c r="B11" s="34">
        <v>161066</v>
      </c>
      <c r="C11" s="35">
        <v>16980</v>
      </c>
      <c r="D11" s="35">
        <v>39646</v>
      </c>
      <c r="E11" s="36">
        <v>21880</v>
      </c>
      <c r="F11" s="36">
        <v>4331</v>
      </c>
      <c r="G11" s="36">
        <v>44432</v>
      </c>
      <c r="H11" s="36">
        <v>12764</v>
      </c>
      <c r="I11" s="38">
        <v>301099</v>
      </c>
    </row>
    <row r="12" spans="1:9" x14ac:dyDescent="0.2">
      <c r="A12" s="33" t="s">
        <v>22</v>
      </c>
      <c r="B12" s="34">
        <v>132869</v>
      </c>
      <c r="C12" s="35">
        <v>17095</v>
      </c>
      <c r="D12" s="35">
        <v>31169</v>
      </c>
      <c r="E12" s="36">
        <v>16456</v>
      </c>
      <c r="F12" s="36">
        <v>1803</v>
      </c>
      <c r="G12" s="36">
        <v>29860</v>
      </c>
      <c r="H12" s="36">
        <v>22522</v>
      </c>
      <c r="I12" s="38">
        <v>251774</v>
      </c>
    </row>
    <row r="13" spans="1:9" x14ac:dyDescent="0.2">
      <c r="A13" s="33" t="s">
        <v>23</v>
      </c>
      <c r="B13" s="34">
        <v>980</v>
      </c>
      <c r="C13" s="35">
        <v>58</v>
      </c>
      <c r="D13" s="35">
        <v>161</v>
      </c>
      <c r="E13" s="36">
        <v>150</v>
      </c>
      <c r="F13" s="36">
        <v>17</v>
      </c>
      <c r="G13" s="36">
        <v>149</v>
      </c>
      <c r="H13" s="36">
        <v>149</v>
      </c>
      <c r="I13" s="38">
        <v>1664</v>
      </c>
    </row>
    <row r="14" spans="1:9" x14ac:dyDescent="0.2">
      <c r="A14" s="33" t="s">
        <v>24</v>
      </c>
      <c r="B14" s="34">
        <v>22916</v>
      </c>
      <c r="C14" s="35">
        <v>3387</v>
      </c>
      <c r="D14" s="35">
        <v>8290</v>
      </c>
      <c r="E14" s="36">
        <v>2495</v>
      </c>
      <c r="F14" s="36">
        <v>414</v>
      </c>
      <c r="G14" s="36">
        <v>6737</v>
      </c>
      <c r="H14" s="36">
        <v>3056</v>
      </c>
      <c r="I14" s="38">
        <v>47295</v>
      </c>
    </row>
    <row r="15" spans="1:9" x14ac:dyDescent="0.2">
      <c r="A15" s="33" t="s">
        <v>26</v>
      </c>
      <c r="B15" s="34">
        <v>9533</v>
      </c>
      <c r="C15" s="35">
        <v>1147</v>
      </c>
      <c r="D15" s="35">
        <v>1727</v>
      </c>
      <c r="E15" s="36">
        <v>1207</v>
      </c>
      <c r="F15" s="36">
        <v>130</v>
      </c>
      <c r="G15" s="36">
        <v>2206</v>
      </c>
      <c r="H15" s="36">
        <v>973</v>
      </c>
      <c r="I15" s="38">
        <v>16923</v>
      </c>
    </row>
    <row r="16" spans="1:9" x14ac:dyDescent="0.2">
      <c r="A16" s="33" t="s">
        <v>27</v>
      </c>
      <c r="B16" s="34">
        <v>15684</v>
      </c>
      <c r="C16" s="35">
        <v>969</v>
      </c>
      <c r="D16" s="35">
        <v>3263</v>
      </c>
      <c r="E16" s="36">
        <v>4044</v>
      </c>
      <c r="F16" s="36">
        <v>283</v>
      </c>
      <c r="G16" s="36">
        <v>3232</v>
      </c>
      <c r="H16" s="36">
        <v>1010</v>
      </c>
      <c r="I16" s="38">
        <v>28485</v>
      </c>
    </row>
    <row r="17" spans="1:11" x14ac:dyDescent="0.2">
      <c r="A17" s="33" t="s">
        <v>28</v>
      </c>
      <c r="B17" s="34">
        <v>10891</v>
      </c>
      <c r="C17" s="35">
        <v>139</v>
      </c>
      <c r="D17" s="35">
        <v>645</v>
      </c>
      <c r="E17" s="36">
        <v>307</v>
      </c>
      <c r="F17" s="36">
        <v>11</v>
      </c>
      <c r="G17" s="36">
        <v>427</v>
      </c>
      <c r="H17" s="36">
        <v>407</v>
      </c>
      <c r="I17" s="38">
        <v>12827</v>
      </c>
    </row>
    <row r="18" spans="1:11" x14ac:dyDescent="0.2">
      <c r="A18" s="33" t="s">
        <v>29</v>
      </c>
      <c r="B18" s="34">
        <v>3327</v>
      </c>
      <c r="C18" s="35">
        <v>727</v>
      </c>
      <c r="D18" s="35">
        <v>1287</v>
      </c>
      <c r="E18" s="36">
        <v>356</v>
      </c>
      <c r="F18" s="36">
        <v>116</v>
      </c>
      <c r="G18" s="36">
        <v>1148</v>
      </c>
      <c r="H18" s="36">
        <v>495</v>
      </c>
      <c r="I18" s="38">
        <v>7456</v>
      </c>
    </row>
    <row r="19" spans="1:11" x14ac:dyDescent="0.2">
      <c r="A19" s="33" t="s">
        <v>30</v>
      </c>
      <c r="B19" s="34">
        <v>8</v>
      </c>
      <c r="C19" s="35">
        <v>6</v>
      </c>
      <c r="D19" s="35">
        <v>1</v>
      </c>
      <c r="E19" s="36">
        <v>1</v>
      </c>
      <c r="F19" s="36">
        <v>0</v>
      </c>
      <c r="G19" s="36">
        <v>2</v>
      </c>
      <c r="H19" s="36">
        <v>4</v>
      </c>
      <c r="I19" s="38">
        <v>22</v>
      </c>
    </row>
    <row r="20" spans="1:11" x14ac:dyDescent="0.2">
      <c r="A20" s="39" t="s">
        <v>31</v>
      </c>
      <c r="B20" s="34">
        <v>280</v>
      </c>
      <c r="C20" s="35">
        <v>2</v>
      </c>
      <c r="D20" s="35">
        <v>82</v>
      </c>
      <c r="E20" s="36">
        <v>38</v>
      </c>
      <c r="F20" s="36">
        <v>3</v>
      </c>
      <c r="G20" s="36">
        <v>61</v>
      </c>
      <c r="H20" s="36">
        <v>26</v>
      </c>
      <c r="I20" s="38">
        <v>492</v>
      </c>
    </row>
    <row r="21" spans="1:11" x14ac:dyDescent="0.2">
      <c r="A21" s="39" t="s">
        <v>32</v>
      </c>
      <c r="B21" s="34">
        <v>96420</v>
      </c>
      <c r="C21" s="35">
        <v>355</v>
      </c>
      <c r="D21" s="35">
        <v>8419</v>
      </c>
      <c r="E21" s="36">
        <v>12072</v>
      </c>
      <c r="F21" s="36">
        <v>18</v>
      </c>
      <c r="G21" s="36">
        <v>710</v>
      </c>
      <c r="H21" s="36">
        <v>2684</v>
      </c>
      <c r="I21" s="38">
        <v>120678</v>
      </c>
    </row>
    <row r="22" spans="1:11" x14ac:dyDescent="0.2">
      <c r="A22" s="39" t="s">
        <v>33</v>
      </c>
      <c r="B22" s="34">
        <v>1888</v>
      </c>
      <c r="C22" s="35">
        <v>163</v>
      </c>
      <c r="D22" s="35">
        <v>357</v>
      </c>
      <c r="E22" s="36">
        <v>361</v>
      </c>
      <c r="F22" s="36">
        <v>56</v>
      </c>
      <c r="G22" s="36">
        <v>511</v>
      </c>
      <c r="H22" s="36">
        <v>80</v>
      </c>
      <c r="I22" s="38">
        <v>3416</v>
      </c>
    </row>
    <row r="23" spans="1:11" x14ac:dyDescent="0.2">
      <c r="A23" s="20" t="s">
        <v>43</v>
      </c>
      <c r="B23" s="34">
        <v>195</v>
      </c>
      <c r="C23" s="35">
        <v>108</v>
      </c>
      <c r="D23" s="35">
        <v>11</v>
      </c>
      <c r="E23" s="36">
        <v>44</v>
      </c>
      <c r="F23" s="36">
        <v>3</v>
      </c>
      <c r="G23" s="36">
        <v>65</v>
      </c>
      <c r="H23" s="36">
        <v>3</v>
      </c>
      <c r="I23" s="38">
        <v>429</v>
      </c>
    </row>
    <row r="24" spans="1:11" ht="13.5" thickBot="1" x14ac:dyDescent="0.25">
      <c r="A24" s="86" t="s">
        <v>59</v>
      </c>
      <c r="B24" s="88">
        <v>584</v>
      </c>
      <c r="C24" s="41">
        <v>54</v>
      </c>
      <c r="D24" s="41">
        <v>99</v>
      </c>
      <c r="E24" s="42">
        <v>117</v>
      </c>
      <c r="F24" s="42">
        <v>14</v>
      </c>
      <c r="G24" s="42">
        <v>164</v>
      </c>
      <c r="H24" s="42">
        <v>83</v>
      </c>
      <c r="I24" s="38">
        <v>1115</v>
      </c>
    </row>
    <row r="25" spans="1:11" ht="13.5" thickTop="1" x14ac:dyDescent="0.2">
      <c r="A25" s="43" t="s">
        <v>34</v>
      </c>
      <c r="B25" s="44">
        <v>1864208</v>
      </c>
      <c r="C25" s="45">
        <v>225152</v>
      </c>
      <c r="D25" s="45">
        <v>489694</v>
      </c>
      <c r="E25" s="45">
        <v>282045</v>
      </c>
      <c r="F25" s="45">
        <v>47501</v>
      </c>
      <c r="G25" s="45">
        <v>455985</v>
      </c>
      <c r="H25" s="45">
        <v>164888</v>
      </c>
      <c r="I25" s="46">
        <v>3529473</v>
      </c>
    </row>
    <row r="26" spans="1:11" ht="13.5" thickBot="1" x14ac:dyDescent="0.25">
      <c r="A26" s="47" t="s">
        <v>35</v>
      </c>
      <c r="B26" s="48">
        <v>1601951</v>
      </c>
      <c r="C26" s="49">
        <v>153602</v>
      </c>
      <c r="D26" s="49">
        <v>250317</v>
      </c>
      <c r="E26" s="49">
        <v>145735</v>
      </c>
      <c r="F26" s="49">
        <v>31977</v>
      </c>
      <c r="G26" s="49">
        <v>293688</v>
      </c>
      <c r="H26" s="49">
        <v>86777</v>
      </c>
      <c r="I26" s="50">
        <v>2564047</v>
      </c>
    </row>
    <row r="27" spans="1:11" ht="14.25" thickTop="1" thickBot="1" x14ac:dyDescent="0.25">
      <c r="A27" s="51" t="s">
        <v>36</v>
      </c>
      <c r="B27" s="44">
        <v>3466159</v>
      </c>
      <c r="C27" s="45">
        <v>378754</v>
      </c>
      <c r="D27" s="45">
        <v>740011</v>
      </c>
      <c r="E27" s="45">
        <v>427780</v>
      </c>
      <c r="F27" s="45">
        <v>79478</v>
      </c>
      <c r="G27" s="45">
        <v>749673</v>
      </c>
      <c r="H27" s="45">
        <v>251665</v>
      </c>
      <c r="I27" s="52">
        <v>6093520</v>
      </c>
    </row>
    <row r="28" spans="1:11" ht="15.75" thickTop="1" x14ac:dyDescent="0.2">
      <c r="A28" s="53"/>
      <c r="B28" s="54"/>
      <c r="C28" s="53"/>
      <c r="D28" s="53"/>
      <c r="E28" s="53"/>
      <c r="F28" s="53"/>
      <c r="G28" s="53"/>
      <c r="H28" s="53"/>
      <c r="I28" s="53"/>
      <c r="K28" s="55"/>
    </row>
    <row r="29" spans="1:11" ht="16.5" thickBot="1" x14ac:dyDescent="0.3">
      <c r="A29" s="56" t="s">
        <v>37</v>
      </c>
      <c r="B29" s="57"/>
      <c r="C29" s="57"/>
      <c r="D29" s="57"/>
      <c r="E29" s="57"/>
      <c r="F29" s="57"/>
      <c r="G29" s="57"/>
      <c r="H29" s="57"/>
      <c r="I29" s="57"/>
      <c r="K29" s="55"/>
    </row>
    <row r="30" spans="1:11" ht="13.5" thickTop="1" x14ac:dyDescent="0.2">
      <c r="A30" s="58" t="s">
        <v>38</v>
      </c>
      <c r="B30" s="59">
        <v>6477</v>
      </c>
      <c r="C30" s="60">
        <v>326</v>
      </c>
      <c r="D30" s="60">
        <v>-324</v>
      </c>
      <c r="E30" s="60">
        <v>-1569</v>
      </c>
      <c r="F30" s="60">
        <v>-181</v>
      </c>
      <c r="G30" s="60">
        <v>-1148</v>
      </c>
      <c r="H30" s="60">
        <v>-1081</v>
      </c>
      <c r="I30" s="61">
        <v>2500</v>
      </c>
    </row>
    <row r="31" spans="1:11" ht="13.5" thickBot="1" x14ac:dyDescent="0.25">
      <c r="A31" s="62" t="s">
        <v>35</v>
      </c>
      <c r="B31" s="34">
        <v>2099</v>
      </c>
      <c r="C31" s="36">
        <v>360</v>
      </c>
      <c r="D31" s="36">
        <v>576</v>
      </c>
      <c r="E31" s="36">
        <v>825</v>
      </c>
      <c r="F31" s="36">
        <v>17</v>
      </c>
      <c r="G31" s="36">
        <v>1016</v>
      </c>
      <c r="H31" s="36">
        <v>173</v>
      </c>
      <c r="I31" s="63">
        <v>5066</v>
      </c>
    </row>
    <row r="32" spans="1:11" ht="15.75" thickTop="1" x14ac:dyDescent="0.2">
      <c r="A32" s="53"/>
      <c r="B32" s="53"/>
      <c r="C32" s="53"/>
      <c r="D32" s="53"/>
      <c r="E32" s="53"/>
      <c r="F32" s="53"/>
      <c r="G32" s="53"/>
      <c r="H32" s="53"/>
      <c r="I32" s="53"/>
    </row>
    <row r="33" spans="1:9" ht="16.5" thickBot="1" x14ac:dyDescent="0.3">
      <c r="A33" s="64" t="s">
        <v>39</v>
      </c>
      <c r="B33" s="57"/>
      <c r="C33" s="57"/>
      <c r="D33" s="57"/>
      <c r="E33" s="57"/>
      <c r="F33" s="57"/>
      <c r="G33" s="57"/>
      <c r="H33" s="57"/>
      <c r="I33" s="57"/>
    </row>
    <row r="34" spans="1:9" ht="13.5" thickTop="1" x14ac:dyDescent="0.2">
      <c r="A34" s="65" t="s">
        <v>40</v>
      </c>
      <c r="B34" s="59">
        <v>1870685</v>
      </c>
      <c r="C34" s="60">
        <v>225478</v>
      </c>
      <c r="D34" s="60">
        <v>489370</v>
      </c>
      <c r="E34" s="60">
        <v>280476</v>
      </c>
      <c r="F34" s="60">
        <v>47320</v>
      </c>
      <c r="G34" s="60">
        <v>454837</v>
      </c>
      <c r="H34" s="60">
        <v>163807</v>
      </c>
      <c r="I34" s="61">
        <v>3531973</v>
      </c>
    </row>
    <row r="35" spans="1:9" ht="13.5" thickBot="1" x14ac:dyDescent="0.25">
      <c r="A35" s="62" t="s">
        <v>35</v>
      </c>
      <c r="B35" s="34">
        <v>1604050</v>
      </c>
      <c r="C35" s="36">
        <v>153962</v>
      </c>
      <c r="D35" s="36">
        <v>250893</v>
      </c>
      <c r="E35" s="36">
        <v>146560</v>
      </c>
      <c r="F35" s="36">
        <v>31994</v>
      </c>
      <c r="G35" s="36">
        <v>294704</v>
      </c>
      <c r="H35" s="36">
        <v>86950</v>
      </c>
      <c r="I35" s="63">
        <v>2569113</v>
      </c>
    </row>
    <row r="36" spans="1:9" ht="17.25" thickTop="1" thickBot="1" x14ac:dyDescent="0.3">
      <c r="A36" s="53"/>
      <c r="B36" s="53"/>
      <c r="C36" s="53"/>
      <c r="D36" s="53"/>
      <c r="E36" s="66"/>
      <c r="F36" s="66"/>
      <c r="G36" s="53"/>
      <c r="H36" s="67"/>
      <c r="I36" s="68">
        <v>6101086</v>
      </c>
    </row>
    <row r="37" spans="1:9" ht="15.75" thickTop="1" x14ac:dyDescent="0.2">
      <c r="A37" s="57"/>
      <c r="B37" s="57"/>
      <c r="C37" s="57"/>
      <c r="D37" s="57"/>
      <c r="E37" s="57"/>
      <c r="F37" s="57"/>
      <c r="G37" s="57"/>
      <c r="H37" s="57"/>
      <c r="I37" s="53"/>
    </row>
  </sheetData>
  <pageMargins left="0" right="0" top="1.1811023622047245" bottom="0" header="0" footer="0"/>
  <pageSetup paperSize="9" scale="95" orientation="landscape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51F07-FED1-486C-8C0C-F4A526F77166}">
  <dimension ref="B5:C5"/>
  <sheetViews>
    <sheetView workbookViewId="0">
      <selection activeCell="N23" sqref="N23"/>
    </sheetView>
  </sheetViews>
  <sheetFormatPr defaultRowHeight="12.75" x14ac:dyDescent="0.2"/>
  <sheetData>
    <row r="5" spans="2:3" x14ac:dyDescent="0.2">
      <c r="B5" s="3" t="s">
        <v>178</v>
      </c>
      <c r="C5" s="3"/>
    </row>
  </sheetData>
  <pageMargins left="0.7" right="0.7" top="0.78740157499999996" bottom="0.78740157499999996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CD0A-B776-4B7D-81E2-3391D33DCEAD}">
  <dimension ref="A1:K39"/>
  <sheetViews>
    <sheetView workbookViewId="0">
      <pane xSplit="1" ySplit="7" topLeftCell="B26" activePane="bottomRight" state="frozen"/>
      <selection pane="topRight" activeCell="B1" sqref="B1"/>
      <selection pane="bottomLeft" activeCell="A8" sqref="A8"/>
      <selection pane="bottomRight" activeCell="G43" sqref="G43"/>
    </sheetView>
  </sheetViews>
  <sheetFormatPr defaultColWidth="9.140625" defaultRowHeight="12.75" x14ac:dyDescent="0.2"/>
  <cols>
    <col min="1" max="1" width="9.140625" style="3"/>
    <col min="2" max="9" width="12.7109375" style="3" customWidth="1"/>
    <col min="10" max="10" width="9.140625" style="3"/>
    <col min="11" max="11" width="13.7109375" style="3" customWidth="1"/>
    <col min="12" max="16384" width="9.140625" style="3"/>
  </cols>
  <sheetData>
    <row r="1" spans="1:9" ht="20.25" x14ac:dyDescent="0.3">
      <c r="A1" s="1" t="s">
        <v>0</v>
      </c>
      <c r="B1" s="2"/>
      <c r="C1" s="2"/>
      <c r="D1" s="2"/>
      <c r="E1" s="2"/>
      <c r="F1" s="2"/>
      <c r="G1" s="2"/>
      <c r="H1" s="2"/>
      <c r="I1" s="4"/>
    </row>
    <row r="2" spans="1:9" ht="20.25" x14ac:dyDescent="0.3">
      <c r="A2" s="4" t="s">
        <v>1</v>
      </c>
      <c r="B2" s="5"/>
      <c r="C2" s="6" t="s">
        <v>67</v>
      </c>
      <c r="D2" s="6"/>
      <c r="E2" s="2"/>
      <c r="F2" s="2"/>
      <c r="G2" s="2"/>
      <c r="H2" s="13"/>
      <c r="I2" s="2"/>
    </row>
    <row r="3" spans="1:9" x14ac:dyDescent="0.2">
      <c r="A3" s="2"/>
      <c r="B3" s="2"/>
      <c r="C3" s="8"/>
      <c r="D3" s="8"/>
      <c r="E3" s="2"/>
      <c r="F3" s="2"/>
      <c r="G3" s="2"/>
      <c r="H3" s="2"/>
      <c r="I3" s="2"/>
    </row>
    <row r="4" spans="1:9" ht="18.75" thickBot="1" x14ac:dyDescent="0.3">
      <c r="A4" s="10" t="s">
        <v>3</v>
      </c>
      <c r="B4" s="2"/>
      <c r="C4" s="11"/>
      <c r="D4" s="12" t="s">
        <v>67</v>
      </c>
      <c r="E4" s="13"/>
      <c r="F4" s="14"/>
      <c r="G4" s="2"/>
      <c r="H4" s="2"/>
      <c r="I4" s="9"/>
    </row>
    <row r="5" spans="1:9" ht="13.5" thickTop="1" x14ac:dyDescent="0.2">
      <c r="A5" s="15" t="s">
        <v>4</v>
      </c>
      <c r="B5" s="16"/>
      <c r="C5" s="17"/>
      <c r="D5" s="17"/>
      <c r="E5" s="18" t="s">
        <v>5</v>
      </c>
      <c r="F5" s="17"/>
      <c r="G5" s="17"/>
      <c r="H5" s="17"/>
      <c r="I5" s="19"/>
    </row>
    <row r="6" spans="1:9" x14ac:dyDescent="0.2">
      <c r="A6" s="20" t="s">
        <v>6</v>
      </c>
      <c r="B6" s="21">
        <v>111</v>
      </c>
      <c r="C6" s="22">
        <v>201</v>
      </c>
      <c r="D6" s="22" t="s">
        <v>63</v>
      </c>
      <c r="E6" s="22">
        <v>207</v>
      </c>
      <c r="F6" s="22">
        <v>209</v>
      </c>
      <c r="G6" s="22">
        <v>211</v>
      </c>
      <c r="H6" s="22">
        <v>213</v>
      </c>
      <c r="I6" s="23" t="s">
        <v>7</v>
      </c>
    </row>
    <row r="7" spans="1:9" ht="13.5" thickBot="1" x14ac:dyDescent="0.25">
      <c r="A7" s="24"/>
      <c r="B7" s="25" t="s">
        <v>8</v>
      </c>
      <c r="C7" s="26" t="s">
        <v>9</v>
      </c>
      <c r="D7" s="26" t="s">
        <v>11</v>
      </c>
      <c r="E7" s="26" t="s">
        <v>12</v>
      </c>
      <c r="F7" s="26" t="s">
        <v>13</v>
      </c>
      <c r="G7" s="26" t="s">
        <v>14</v>
      </c>
      <c r="H7" s="26" t="s">
        <v>16</v>
      </c>
      <c r="I7" s="27"/>
    </row>
    <row r="8" spans="1:9" ht="13.5" thickTop="1" x14ac:dyDescent="0.2">
      <c r="A8" s="28" t="s">
        <v>18</v>
      </c>
      <c r="B8" s="29">
        <v>1011486</v>
      </c>
      <c r="C8" s="30">
        <v>115085</v>
      </c>
      <c r="D8" s="30">
        <v>246098</v>
      </c>
      <c r="E8" s="31">
        <v>128805</v>
      </c>
      <c r="F8" s="31">
        <v>24451</v>
      </c>
      <c r="G8" s="31">
        <v>219314</v>
      </c>
      <c r="H8" s="31">
        <v>77219</v>
      </c>
      <c r="I8" s="32">
        <v>1822458</v>
      </c>
    </row>
    <row r="9" spans="1:9" x14ac:dyDescent="0.2">
      <c r="A9" s="33" t="s">
        <v>19</v>
      </c>
      <c r="B9" s="34">
        <v>241132</v>
      </c>
      <c r="C9" s="35">
        <v>47850</v>
      </c>
      <c r="D9" s="35">
        <v>108098</v>
      </c>
      <c r="E9" s="36">
        <v>79776</v>
      </c>
      <c r="F9" s="36">
        <v>11594</v>
      </c>
      <c r="G9" s="36">
        <v>116150</v>
      </c>
      <c r="H9" s="36">
        <v>28716</v>
      </c>
      <c r="I9" s="37">
        <v>633316</v>
      </c>
    </row>
    <row r="10" spans="1:9" x14ac:dyDescent="0.2">
      <c r="A10" s="33" t="s">
        <v>20</v>
      </c>
      <c r="B10" s="34">
        <v>1736012</v>
      </c>
      <c r="C10" s="35">
        <v>176031</v>
      </c>
      <c r="D10" s="35">
        <v>294081</v>
      </c>
      <c r="E10" s="36">
        <v>161449</v>
      </c>
      <c r="F10" s="36">
        <v>36441</v>
      </c>
      <c r="G10" s="36">
        <v>336219</v>
      </c>
      <c r="H10" s="36">
        <v>102135</v>
      </c>
      <c r="I10" s="38">
        <v>2842368</v>
      </c>
    </row>
    <row r="11" spans="1:9" x14ac:dyDescent="0.2">
      <c r="A11" s="33" t="s">
        <v>21</v>
      </c>
      <c r="B11" s="34">
        <v>150180</v>
      </c>
      <c r="C11" s="35">
        <v>15644</v>
      </c>
      <c r="D11" s="35">
        <v>37441</v>
      </c>
      <c r="E11" s="36">
        <v>20461</v>
      </c>
      <c r="F11" s="36">
        <v>3891</v>
      </c>
      <c r="G11" s="36">
        <v>41456</v>
      </c>
      <c r="H11" s="36">
        <v>11413</v>
      </c>
      <c r="I11" s="38">
        <v>280486</v>
      </c>
    </row>
    <row r="12" spans="1:9" x14ac:dyDescent="0.2">
      <c r="A12" s="33" t="s">
        <v>22</v>
      </c>
      <c r="B12" s="34">
        <v>150471</v>
      </c>
      <c r="C12" s="35">
        <v>16764</v>
      </c>
      <c r="D12" s="35">
        <v>31737</v>
      </c>
      <c r="E12" s="36">
        <v>13693</v>
      </c>
      <c r="F12" s="36">
        <v>1996</v>
      </c>
      <c r="G12" s="36">
        <v>30240</v>
      </c>
      <c r="H12" s="36">
        <v>20965</v>
      </c>
      <c r="I12" s="38">
        <v>265866</v>
      </c>
    </row>
    <row r="13" spans="1:9" x14ac:dyDescent="0.2">
      <c r="A13" s="33" t="s">
        <v>23</v>
      </c>
      <c r="B13" s="34">
        <v>1059</v>
      </c>
      <c r="C13" s="35">
        <v>45</v>
      </c>
      <c r="D13" s="35">
        <v>150</v>
      </c>
      <c r="E13" s="36">
        <v>149</v>
      </c>
      <c r="F13" s="36">
        <v>17</v>
      </c>
      <c r="G13" s="36">
        <v>158</v>
      </c>
      <c r="H13" s="36">
        <v>115</v>
      </c>
      <c r="I13" s="38">
        <v>1693</v>
      </c>
    </row>
    <row r="14" spans="1:9" x14ac:dyDescent="0.2">
      <c r="A14" s="33" t="s">
        <v>24</v>
      </c>
      <c r="B14" s="34">
        <v>22625</v>
      </c>
      <c r="C14" s="35">
        <v>3444</v>
      </c>
      <c r="D14" s="35">
        <v>8585</v>
      </c>
      <c r="E14" s="36">
        <v>2675</v>
      </c>
      <c r="F14" s="36">
        <v>407</v>
      </c>
      <c r="G14" s="36">
        <v>7024</v>
      </c>
      <c r="H14" s="36">
        <v>3041</v>
      </c>
      <c r="I14" s="38">
        <v>47801</v>
      </c>
    </row>
    <row r="15" spans="1:9" x14ac:dyDescent="0.2">
      <c r="A15" s="33" t="s">
        <v>26</v>
      </c>
      <c r="B15" s="34">
        <v>9832</v>
      </c>
      <c r="C15" s="35">
        <v>1211</v>
      </c>
      <c r="D15" s="35">
        <v>1821</v>
      </c>
      <c r="E15" s="36">
        <v>1217</v>
      </c>
      <c r="F15" s="36">
        <v>125</v>
      </c>
      <c r="G15" s="36">
        <v>2404</v>
      </c>
      <c r="H15" s="36">
        <v>1007</v>
      </c>
      <c r="I15" s="38">
        <v>17617</v>
      </c>
    </row>
    <row r="16" spans="1:9" x14ac:dyDescent="0.2">
      <c r="A16" s="33" t="s">
        <v>27</v>
      </c>
      <c r="B16" s="34">
        <v>28632</v>
      </c>
      <c r="C16" s="35">
        <v>1024</v>
      </c>
      <c r="D16" s="35">
        <v>3297</v>
      </c>
      <c r="E16" s="36">
        <v>4311</v>
      </c>
      <c r="F16" s="36">
        <v>273</v>
      </c>
      <c r="G16" s="36">
        <v>3244</v>
      </c>
      <c r="H16" s="36">
        <v>1083</v>
      </c>
      <c r="I16" s="38">
        <v>41864</v>
      </c>
    </row>
    <row r="17" spans="1:11" x14ac:dyDescent="0.2">
      <c r="A17" s="33" t="s">
        <v>28</v>
      </c>
      <c r="B17" s="34">
        <v>11548</v>
      </c>
      <c r="C17" s="35">
        <v>142</v>
      </c>
      <c r="D17" s="35">
        <v>617</v>
      </c>
      <c r="E17" s="36">
        <v>332</v>
      </c>
      <c r="F17" s="36">
        <v>12</v>
      </c>
      <c r="G17" s="36">
        <v>454</v>
      </c>
      <c r="H17" s="36">
        <v>466</v>
      </c>
      <c r="I17" s="38">
        <v>13571</v>
      </c>
    </row>
    <row r="18" spans="1:11" x14ac:dyDescent="0.2">
      <c r="A18" s="33" t="s">
        <v>29</v>
      </c>
      <c r="B18" s="34">
        <v>3715</v>
      </c>
      <c r="C18" s="35">
        <v>718</v>
      </c>
      <c r="D18" s="35">
        <v>1083</v>
      </c>
      <c r="E18" s="36">
        <v>435</v>
      </c>
      <c r="F18" s="36">
        <v>113</v>
      </c>
      <c r="G18" s="36">
        <v>1081</v>
      </c>
      <c r="H18" s="36">
        <v>407</v>
      </c>
      <c r="I18" s="38">
        <v>7552</v>
      </c>
    </row>
    <row r="19" spans="1:11" x14ac:dyDescent="0.2">
      <c r="A19" s="33" t="s">
        <v>30</v>
      </c>
      <c r="B19" s="34">
        <v>12</v>
      </c>
      <c r="C19" s="35">
        <v>3</v>
      </c>
      <c r="D19" s="35">
        <v>2</v>
      </c>
      <c r="E19" s="36">
        <v>1</v>
      </c>
      <c r="F19" s="36">
        <v>0</v>
      </c>
      <c r="G19" s="36">
        <v>2</v>
      </c>
      <c r="H19" s="36">
        <v>0</v>
      </c>
      <c r="I19" s="38">
        <v>20</v>
      </c>
    </row>
    <row r="20" spans="1:11" x14ac:dyDescent="0.2">
      <c r="A20" s="39" t="s">
        <v>31</v>
      </c>
      <c r="B20" s="34">
        <v>307</v>
      </c>
      <c r="C20" s="35">
        <v>11</v>
      </c>
      <c r="D20" s="35">
        <v>80</v>
      </c>
      <c r="E20" s="36">
        <v>33</v>
      </c>
      <c r="F20" s="36">
        <v>5</v>
      </c>
      <c r="G20" s="36">
        <v>65</v>
      </c>
      <c r="H20" s="36">
        <v>32</v>
      </c>
      <c r="I20" s="38">
        <v>533</v>
      </c>
    </row>
    <row r="21" spans="1:11" x14ac:dyDescent="0.2">
      <c r="A21" s="39" t="s">
        <v>32</v>
      </c>
      <c r="B21" s="34">
        <v>49055</v>
      </c>
      <c r="C21" s="35">
        <v>15</v>
      </c>
      <c r="D21" s="35">
        <v>5273</v>
      </c>
      <c r="E21" s="36">
        <v>6366</v>
      </c>
      <c r="F21" s="36">
        <v>34</v>
      </c>
      <c r="G21" s="36">
        <v>418</v>
      </c>
      <c r="H21" s="36">
        <v>1684</v>
      </c>
      <c r="I21" s="38">
        <v>62845</v>
      </c>
    </row>
    <row r="22" spans="1:11" x14ac:dyDescent="0.2">
      <c r="A22" s="39" t="s">
        <v>33</v>
      </c>
      <c r="B22" s="34">
        <v>1793</v>
      </c>
      <c r="C22" s="35">
        <v>177</v>
      </c>
      <c r="D22" s="35">
        <v>407</v>
      </c>
      <c r="E22" s="36">
        <v>445</v>
      </c>
      <c r="F22" s="36">
        <v>58</v>
      </c>
      <c r="G22" s="36">
        <v>493</v>
      </c>
      <c r="H22" s="36">
        <v>87</v>
      </c>
      <c r="I22" s="38">
        <v>3460</v>
      </c>
    </row>
    <row r="23" spans="1:11" x14ac:dyDescent="0.2">
      <c r="A23" s="100" t="s">
        <v>43</v>
      </c>
      <c r="B23" s="34">
        <v>192</v>
      </c>
      <c r="C23" s="35">
        <v>107</v>
      </c>
      <c r="D23" s="35">
        <v>13</v>
      </c>
      <c r="E23" s="36">
        <v>38</v>
      </c>
      <c r="F23" s="36">
        <v>1</v>
      </c>
      <c r="G23" s="36">
        <v>73</v>
      </c>
      <c r="H23" s="36">
        <v>4</v>
      </c>
      <c r="I23" s="38">
        <v>428</v>
      </c>
    </row>
    <row r="24" spans="1:11" x14ac:dyDescent="0.2">
      <c r="A24" s="100" t="s">
        <v>59</v>
      </c>
      <c r="B24" s="34">
        <v>533</v>
      </c>
      <c r="C24" s="35">
        <v>57</v>
      </c>
      <c r="D24" s="35">
        <v>83</v>
      </c>
      <c r="E24" s="36">
        <v>94</v>
      </c>
      <c r="F24" s="36">
        <v>8</v>
      </c>
      <c r="G24" s="36">
        <v>173</v>
      </c>
      <c r="H24" s="36">
        <v>97</v>
      </c>
      <c r="I24" s="38">
        <v>1045</v>
      </c>
    </row>
    <row r="25" spans="1:11" x14ac:dyDescent="0.2">
      <c r="A25" s="20" t="s">
        <v>68</v>
      </c>
      <c r="B25" s="34">
        <v>293</v>
      </c>
      <c r="C25" s="35">
        <v>4</v>
      </c>
      <c r="D25" s="35">
        <v>96</v>
      </c>
      <c r="E25" s="36">
        <v>7</v>
      </c>
      <c r="F25" s="36">
        <v>12</v>
      </c>
      <c r="G25" s="36">
        <v>69</v>
      </c>
      <c r="H25" s="36">
        <v>131</v>
      </c>
      <c r="I25" s="38">
        <v>612</v>
      </c>
    </row>
    <row r="26" spans="1:11" ht="13.5" thickBot="1" x14ac:dyDescent="0.25">
      <c r="A26" s="86" t="s">
        <v>69</v>
      </c>
      <c r="B26" s="88">
        <v>36</v>
      </c>
      <c r="C26" s="41">
        <v>9</v>
      </c>
      <c r="D26" s="41">
        <v>13</v>
      </c>
      <c r="E26" s="42">
        <v>11</v>
      </c>
      <c r="F26" s="42">
        <v>2</v>
      </c>
      <c r="G26" s="42">
        <v>14</v>
      </c>
      <c r="H26" s="42">
        <v>21</v>
      </c>
      <c r="I26" s="38">
        <v>106</v>
      </c>
    </row>
    <row r="27" spans="1:11" ht="13.5" thickTop="1" x14ac:dyDescent="0.2">
      <c r="A27" s="43" t="s">
        <v>34</v>
      </c>
      <c r="B27" s="44">
        <v>1813940</v>
      </c>
      <c r="C27" s="45">
        <v>222437</v>
      </c>
      <c r="D27" s="45">
        <v>480901</v>
      </c>
      <c r="E27" s="45">
        <v>271860</v>
      </c>
      <c r="F27" s="45">
        <v>47104</v>
      </c>
      <c r="G27" s="45">
        <v>454352</v>
      </c>
      <c r="H27" s="45">
        <v>159230</v>
      </c>
      <c r="I27" s="46">
        <v>3449824</v>
      </c>
    </row>
    <row r="28" spans="1:11" ht="13.5" thickBot="1" x14ac:dyDescent="0.25">
      <c r="A28" s="47" t="s">
        <v>35</v>
      </c>
      <c r="B28" s="48">
        <v>1604973</v>
      </c>
      <c r="C28" s="49">
        <v>155904</v>
      </c>
      <c r="D28" s="49">
        <v>258074</v>
      </c>
      <c r="E28" s="49">
        <v>148438</v>
      </c>
      <c r="F28" s="49">
        <v>32336</v>
      </c>
      <c r="G28" s="49">
        <v>304699</v>
      </c>
      <c r="H28" s="49">
        <v>89393</v>
      </c>
      <c r="I28" s="50">
        <v>2593817</v>
      </c>
    </row>
    <row r="29" spans="1:11" ht="14.25" thickTop="1" thickBot="1" x14ac:dyDescent="0.25">
      <c r="A29" s="51" t="s">
        <v>36</v>
      </c>
      <c r="B29" s="44">
        <v>3418913</v>
      </c>
      <c r="C29" s="45">
        <v>378341</v>
      </c>
      <c r="D29" s="45">
        <v>738975</v>
      </c>
      <c r="E29" s="45">
        <v>420298</v>
      </c>
      <c r="F29" s="45">
        <v>79440</v>
      </c>
      <c r="G29" s="45">
        <v>759051</v>
      </c>
      <c r="H29" s="45">
        <v>248623</v>
      </c>
      <c r="I29" s="52">
        <v>6043641</v>
      </c>
    </row>
    <row r="30" spans="1:11" ht="15.75" thickTop="1" x14ac:dyDescent="0.2">
      <c r="A30" s="53"/>
      <c r="B30" s="54"/>
      <c r="C30" s="53"/>
      <c r="D30" s="53"/>
      <c r="E30" s="53"/>
      <c r="F30" s="53"/>
      <c r="G30" s="53"/>
      <c r="H30" s="53"/>
      <c r="I30" s="53"/>
      <c r="K30" s="55"/>
    </row>
    <row r="31" spans="1:11" ht="16.5" thickBot="1" x14ac:dyDescent="0.3">
      <c r="A31" s="56" t="s">
        <v>37</v>
      </c>
      <c r="B31" s="57"/>
      <c r="C31" s="57"/>
      <c r="D31" s="57"/>
      <c r="E31" s="57"/>
      <c r="F31" s="57"/>
      <c r="G31" s="57"/>
      <c r="H31" s="57"/>
      <c r="I31" s="57"/>
      <c r="K31" s="55"/>
    </row>
    <row r="32" spans="1:11" ht="13.5" thickTop="1" x14ac:dyDescent="0.2">
      <c r="A32" s="58" t="s">
        <v>38</v>
      </c>
      <c r="B32" s="59">
        <v>9914</v>
      </c>
      <c r="C32" s="60">
        <v>-209</v>
      </c>
      <c r="D32" s="60">
        <v>764</v>
      </c>
      <c r="E32" s="60">
        <v>-405</v>
      </c>
      <c r="F32" s="60">
        <v>-245</v>
      </c>
      <c r="G32" s="60">
        <v>-346</v>
      </c>
      <c r="H32" s="60">
        <v>-488</v>
      </c>
      <c r="I32" s="61">
        <v>8985</v>
      </c>
    </row>
    <row r="33" spans="1:9" ht="13.5" thickBot="1" x14ac:dyDescent="0.25">
      <c r="A33" s="62" t="s">
        <v>35</v>
      </c>
      <c r="B33" s="34">
        <v>3184</v>
      </c>
      <c r="C33" s="36">
        <v>391</v>
      </c>
      <c r="D33" s="36">
        <v>786</v>
      </c>
      <c r="E33" s="36">
        <v>436</v>
      </c>
      <c r="F33" s="36">
        <v>117</v>
      </c>
      <c r="G33" s="36">
        <v>1177</v>
      </c>
      <c r="H33" s="36">
        <v>140</v>
      </c>
      <c r="I33" s="63">
        <v>6231</v>
      </c>
    </row>
    <row r="34" spans="1:9" ht="15.75" thickTop="1" x14ac:dyDescent="0.2">
      <c r="A34" s="53"/>
      <c r="B34" s="53"/>
      <c r="C34" s="53"/>
      <c r="D34" s="53"/>
      <c r="E34" s="53"/>
      <c r="F34" s="53"/>
      <c r="G34" s="53"/>
      <c r="H34" s="53"/>
      <c r="I34" s="53"/>
    </row>
    <row r="35" spans="1:9" ht="16.5" thickBot="1" x14ac:dyDescent="0.3">
      <c r="A35" s="64" t="s">
        <v>39</v>
      </c>
      <c r="B35" s="57"/>
      <c r="C35" s="57"/>
      <c r="D35" s="57"/>
      <c r="E35" s="57"/>
      <c r="F35" s="57"/>
      <c r="G35" s="57"/>
      <c r="H35" s="57"/>
      <c r="I35" s="57"/>
    </row>
    <row r="36" spans="1:9" ht="13.5" thickTop="1" x14ac:dyDescent="0.2">
      <c r="A36" s="65" t="s">
        <v>40</v>
      </c>
      <c r="B36" s="59">
        <v>1823854</v>
      </c>
      <c r="C36" s="60">
        <v>222228</v>
      </c>
      <c r="D36" s="60">
        <v>481665</v>
      </c>
      <c r="E36" s="60">
        <v>271455</v>
      </c>
      <c r="F36" s="60">
        <v>46859</v>
      </c>
      <c r="G36" s="60">
        <v>454006</v>
      </c>
      <c r="H36" s="60">
        <v>158742</v>
      </c>
      <c r="I36" s="61">
        <v>3458809</v>
      </c>
    </row>
    <row r="37" spans="1:9" ht="13.5" thickBot="1" x14ac:dyDescent="0.25">
      <c r="A37" s="62" t="s">
        <v>35</v>
      </c>
      <c r="B37" s="34">
        <v>1608157</v>
      </c>
      <c r="C37" s="36">
        <v>156295</v>
      </c>
      <c r="D37" s="36">
        <v>258860</v>
      </c>
      <c r="E37" s="36">
        <v>148874</v>
      </c>
      <c r="F37" s="36">
        <v>32453</v>
      </c>
      <c r="G37" s="36">
        <v>305876</v>
      </c>
      <c r="H37" s="36">
        <v>89533</v>
      </c>
      <c r="I37" s="63">
        <v>2600048</v>
      </c>
    </row>
    <row r="38" spans="1:9" ht="17.25" thickTop="1" thickBot="1" x14ac:dyDescent="0.3">
      <c r="A38" s="53"/>
      <c r="B38" s="53"/>
      <c r="C38" s="53"/>
      <c r="D38" s="53"/>
      <c r="E38" s="66"/>
      <c r="F38" s="66"/>
      <c r="G38" s="53"/>
      <c r="H38" s="67"/>
      <c r="I38" s="68">
        <v>6058857</v>
      </c>
    </row>
    <row r="39" spans="1:9" ht="15.75" thickTop="1" x14ac:dyDescent="0.2">
      <c r="A39" s="57"/>
      <c r="D39" s="57"/>
      <c r="E39" s="57"/>
      <c r="F39" s="57"/>
      <c r="G39" s="57"/>
      <c r="H39" s="57"/>
      <c r="I39" s="53"/>
    </row>
  </sheetData>
  <pageMargins left="0" right="0" top="1.1811023622047245" bottom="0" header="0" footer="0"/>
  <pageSetup paperSize="9" scale="95" orientation="landscape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9FEAD-56C8-42C4-8B78-99EC177C946A}">
  <dimension ref="B5:C5"/>
  <sheetViews>
    <sheetView workbookViewId="0">
      <selection activeCell="G15" sqref="G15"/>
    </sheetView>
  </sheetViews>
  <sheetFormatPr defaultRowHeight="12.75" x14ac:dyDescent="0.2"/>
  <sheetData>
    <row r="5" spans="2:3" x14ac:dyDescent="0.2">
      <c r="B5" s="57" t="s">
        <v>177</v>
      </c>
      <c r="C5" s="57"/>
    </row>
  </sheetData>
  <pageMargins left="0.7" right="0.7" top="0.78740157499999996" bottom="0.78740157499999996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19030-3B2D-4E27-9A97-6A96F360DD38}">
  <dimension ref="A1:K39"/>
  <sheetViews>
    <sheetView zoomScaleNormal="100" workbookViewId="0">
      <pane xSplit="1" ySplit="7" topLeftCell="B26" activePane="bottomRight" state="frozen"/>
      <selection pane="topRight" activeCell="B1" sqref="B1"/>
      <selection pane="bottomLeft" activeCell="A8" sqref="A8"/>
      <selection pane="bottomRight" activeCell="B42" sqref="B42"/>
    </sheetView>
  </sheetViews>
  <sheetFormatPr defaultColWidth="9.140625" defaultRowHeight="12.75" x14ac:dyDescent="0.2"/>
  <cols>
    <col min="1" max="1" width="10.42578125" style="3" customWidth="1"/>
    <col min="2" max="9" width="17.28515625" style="3" customWidth="1"/>
    <col min="10" max="10" width="9.140625" style="3"/>
    <col min="11" max="11" width="13.7109375" style="3" customWidth="1"/>
    <col min="12" max="16384" width="9.140625" style="3"/>
  </cols>
  <sheetData>
    <row r="1" spans="1:9" ht="20.25" x14ac:dyDescent="0.3">
      <c r="A1" s="101" t="s">
        <v>0</v>
      </c>
      <c r="B1" s="57"/>
      <c r="C1" s="57"/>
      <c r="D1" s="57"/>
      <c r="E1" s="57"/>
      <c r="F1" s="57"/>
      <c r="G1" s="57"/>
      <c r="H1" s="57"/>
      <c r="I1" s="102" t="s">
        <v>111</v>
      </c>
    </row>
    <row r="2" spans="1:9" ht="20.25" x14ac:dyDescent="0.3">
      <c r="A2" s="102" t="s">
        <v>112</v>
      </c>
      <c r="B2" s="103"/>
      <c r="C2" s="104"/>
      <c r="D2" s="104"/>
      <c r="E2" s="57"/>
      <c r="F2" s="57"/>
      <c r="G2" s="57"/>
      <c r="H2" s="105"/>
      <c r="I2" s="57" t="s">
        <v>113</v>
      </c>
    </row>
    <row r="3" spans="1:9" x14ac:dyDescent="0.2">
      <c r="A3" s="57"/>
      <c r="B3" s="57"/>
      <c r="C3" s="106"/>
      <c r="D3" s="106"/>
      <c r="E3" s="57"/>
      <c r="F3" s="57"/>
      <c r="G3" s="57"/>
      <c r="H3" s="57"/>
      <c r="I3" s="57"/>
    </row>
    <row r="4" spans="1:9" ht="18.75" thickBot="1" x14ac:dyDescent="0.3">
      <c r="A4" s="107" t="s">
        <v>114</v>
      </c>
      <c r="B4" s="57"/>
      <c r="C4" s="102"/>
      <c r="D4" s="102"/>
      <c r="E4" s="105"/>
      <c r="F4" s="108"/>
      <c r="G4" s="57"/>
      <c r="H4" s="57"/>
      <c r="I4" s="109"/>
    </row>
    <row r="5" spans="1:9" ht="13.5" thickTop="1" x14ac:dyDescent="0.2">
      <c r="A5" s="349" t="s">
        <v>115</v>
      </c>
      <c r="B5" s="16"/>
      <c r="C5" s="17"/>
      <c r="D5" s="17"/>
      <c r="E5" s="17" t="s">
        <v>5</v>
      </c>
      <c r="F5" s="17"/>
      <c r="G5" s="17"/>
      <c r="H5" s="17"/>
      <c r="I5" s="19"/>
    </row>
    <row r="6" spans="1:9" x14ac:dyDescent="0.2">
      <c r="A6" s="350" t="s">
        <v>6</v>
      </c>
      <c r="B6" s="145">
        <v>111</v>
      </c>
      <c r="C6" s="146">
        <v>201</v>
      </c>
      <c r="D6" s="146" t="s">
        <v>63</v>
      </c>
      <c r="E6" s="146">
        <v>207</v>
      </c>
      <c r="F6" s="146">
        <v>209</v>
      </c>
      <c r="G6" s="146">
        <v>211</v>
      </c>
      <c r="H6" s="146">
        <v>213</v>
      </c>
      <c r="I6" s="110" t="s">
        <v>7</v>
      </c>
    </row>
    <row r="7" spans="1:9" ht="13.5" thickBot="1" x14ac:dyDescent="0.25">
      <c r="A7" s="351"/>
      <c r="B7" s="147" t="s">
        <v>8</v>
      </c>
      <c r="C7" s="148" t="s">
        <v>9</v>
      </c>
      <c r="D7" s="148" t="s">
        <v>11</v>
      </c>
      <c r="E7" s="148" t="s">
        <v>116</v>
      </c>
      <c r="F7" s="148" t="s">
        <v>117</v>
      </c>
      <c r="G7" s="148" t="s">
        <v>118</v>
      </c>
      <c r="H7" s="148" t="s">
        <v>119</v>
      </c>
      <c r="I7" s="27"/>
    </row>
    <row r="8" spans="1:9" ht="13.5" thickTop="1" x14ac:dyDescent="0.2">
      <c r="A8" s="111" t="s">
        <v>18</v>
      </c>
      <c r="B8" s="112">
        <v>987837</v>
      </c>
      <c r="C8" s="30">
        <v>109089</v>
      </c>
      <c r="D8" s="30">
        <v>236176</v>
      </c>
      <c r="E8" s="30">
        <v>121775</v>
      </c>
      <c r="F8" s="113">
        <v>23333</v>
      </c>
      <c r="G8" s="30">
        <v>213506</v>
      </c>
      <c r="H8" s="113">
        <v>74374</v>
      </c>
      <c r="I8" s="32">
        <f>SUM($B$8:$H$8)</f>
        <v>1766090</v>
      </c>
    </row>
    <row r="9" spans="1:9" x14ac:dyDescent="0.2">
      <c r="A9" s="114" t="s">
        <v>19</v>
      </c>
      <c r="B9" s="115">
        <v>271200</v>
      </c>
      <c r="C9" s="35">
        <v>50146</v>
      </c>
      <c r="D9" s="35">
        <v>111704</v>
      </c>
      <c r="E9" s="35">
        <v>80859</v>
      </c>
      <c r="F9" s="116">
        <v>12096</v>
      </c>
      <c r="G9" s="35">
        <v>118684</v>
      </c>
      <c r="H9" s="116">
        <v>30390</v>
      </c>
      <c r="I9" s="37">
        <f>SUM($B$9:$H$9)</f>
        <v>675079</v>
      </c>
    </row>
    <row r="10" spans="1:9" x14ac:dyDescent="0.2">
      <c r="A10" s="114" t="s">
        <v>20</v>
      </c>
      <c r="B10" s="115">
        <v>1713420</v>
      </c>
      <c r="C10" s="35">
        <v>173082</v>
      </c>
      <c r="D10" s="35">
        <v>293225</v>
      </c>
      <c r="E10" s="35">
        <v>161439</v>
      </c>
      <c r="F10" s="116">
        <v>36333</v>
      </c>
      <c r="G10" s="35">
        <v>336824</v>
      </c>
      <c r="H10" s="116">
        <v>101997</v>
      </c>
      <c r="I10" s="38">
        <f>SUM($B$10:$H$10)</f>
        <v>2816320</v>
      </c>
    </row>
    <row r="11" spans="1:9" x14ac:dyDescent="0.2">
      <c r="A11" s="114" t="s">
        <v>21</v>
      </c>
      <c r="B11" s="115">
        <v>135938</v>
      </c>
      <c r="C11" s="35">
        <v>13771</v>
      </c>
      <c r="D11" s="35">
        <v>34447</v>
      </c>
      <c r="E11" s="35">
        <v>18673</v>
      </c>
      <c r="F11" s="116">
        <v>3363</v>
      </c>
      <c r="G11" s="35">
        <v>36805</v>
      </c>
      <c r="H11" s="116">
        <v>10016</v>
      </c>
      <c r="I11" s="38">
        <f>SUM($B$11:$H$11)</f>
        <v>253013</v>
      </c>
    </row>
    <row r="12" spans="1:9" x14ac:dyDescent="0.2">
      <c r="A12" s="114" t="s">
        <v>22</v>
      </c>
      <c r="B12" s="115">
        <v>162498</v>
      </c>
      <c r="C12" s="35">
        <v>17817</v>
      </c>
      <c r="D12" s="35">
        <v>35334</v>
      </c>
      <c r="E12" s="35">
        <v>16568</v>
      </c>
      <c r="F12" s="116">
        <v>2325</v>
      </c>
      <c r="G12" s="35">
        <v>33884</v>
      </c>
      <c r="H12" s="116">
        <v>22120</v>
      </c>
      <c r="I12" s="38">
        <f>SUM($B$12:$H$12)</f>
        <v>290546</v>
      </c>
    </row>
    <row r="13" spans="1:9" x14ac:dyDescent="0.2">
      <c r="A13" s="114" t="s">
        <v>23</v>
      </c>
      <c r="B13" s="115">
        <v>852</v>
      </c>
      <c r="C13" s="35">
        <v>34</v>
      </c>
      <c r="D13" s="35">
        <v>8</v>
      </c>
      <c r="E13" s="35">
        <v>142</v>
      </c>
      <c r="F13" s="116">
        <v>20</v>
      </c>
      <c r="G13" s="35">
        <v>149</v>
      </c>
      <c r="H13" s="116">
        <v>164</v>
      </c>
      <c r="I13" s="38">
        <f>SUM($B$13:$H$13)</f>
        <v>1369</v>
      </c>
    </row>
    <row r="14" spans="1:9" x14ac:dyDescent="0.2">
      <c r="A14" s="114" t="s">
        <v>24</v>
      </c>
      <c r="B14" s="115">
        <v>23050</v>
      </c>
      <c r="C14" s="35">
        <v>3449</v>
      </c>
      <c r="D14" s="35">
        <v>8885</v>
      </c>
      <c r="E14" s="35">
        <v>2830</v>
      </c>
      <c r="F14" s="116">
        <v>417</v>
      </c>
      <c r="G14" s="35">
        <v>7383</v>
      </c>
      <c r="H14" s="116">
        <v>3087</v>
      </c>
      <c r="I14" s="38">
        <f>SUM($B$14:$H$14)</f>
        <v>49101</v>
      </c>
    </row>
    <row r="15" spans="1:9" x14ac:dyDescent="0.2">
      <c r="A15" s="114" t="s">
        <v>26</v>
      </c>
      <c r="B15" s="115">
        <v>9620</v>
      </c>
      <c r="C15" s="35">
        <v>1207</v>
      </c>
      <c r="D15" s="35">
        <v>1702</v>
      </c>
      <c r="E15" s="35">
        <v>1359</v>
      </c>
      <c r="F15" s="116">
        <v>112</v>
      </c>
      <c r="G15" s="35">
        <v>2374</v>
      </c>
      <c r="H15" s="116">
        <v>1030</v>
      </c>
      <c r="I15" s="38">
        <f>SUM($B$15:$H$15)</f>
        <v>17404</v>
      </c>
    </row>
    <row r="16" spans="1:9" x14ac:dyDescent="0.2">
      <c r="A16" s="114" t="s">
        <v>27</v>
      </c>
      <c r="B16" s="115">
        <v>28712</v>
      </c>
      <c r="C16" s="35">
        <v>940</v>
      </c>
      <c r="D16" s="35">
        <v>3085</v>
      </c>
      <c r="E16" s="35">
        <v>4227</v>
      </c>
      <c r="F16" s="116">
        <v>274</v>
      </c>
      <c r="G16" s="35">
        <v>3124</v>
      </c>
      <c r="H16" s="116">
        <v>1075</v>
      </c>
      <c r="I16" s="38">
        <f>SUM($B$16:$H$16)</f>
        <v>41437</v>
      </c>
    </row>
    <row r="17" spans="1:11" x14ac:dyDescent="0.2">
      <c r="A17" s="114" t="s">
        <v>28</v>
      </c>
      <c r="B17" s="115">
        <v>13140</v>
      </c>
      <c r="C17" s="35">
        <v>156</v>
      </c>
      <c r="D17" s="35">
        <v>666</v>
      </c>
      <c r="E17" s="35">
        <v>352</v>
      </c>
      <c r="F17" s="116">
        <v>17</v>
      </c>
      <c r="G17" s="35">
        <v>460</v>
      </c>
      <c r="H17" s="116">
        <v>477</v>
      </c>
      <c r="I17" s="38">
        <f>SUM($B$17:$H$17)</f>
        <v>15268</v>
      </c>
    </row>
    <row r="18" spans="1:11" x14ac:dyDescent="0.2">
      <c r="A18" s="114" t="s">
        <v>29</v>
      </c>
      <c r="B18" s="115">
        <v>3804</v>
      </c>
      <c r="C18" s="35">
        <v>639</v>
      </c>
      <c r="D18" s="35">
        <v>1121</v>
      </c>
      <c r="E18" s="35">
        <v>389</v>
      </c>
      <c r="F18" s="116">
        <v>117</v>
      </c>
      <c r="G18" s="35">
        <v>1152</v>
      </c>
      <c r="H18" s="116">
        <v>381</v>
      </c>
      <c r="I18" s="38">
        <f>SUM($B$18:$H$18)</f>
        <v>7603</v>
      </c>
    </row>
    <row r="19" spans="1:11" x14ac:dyDescent="0.2">
      <c r="A19" s="114" t="s">
        <v>30</v>
      </c>
      <c r="B19" s="115">
        <v>12</v>
      </c>
      <c r="C19" s="35">
        <v>3</v>
      </c>
      <c r="D19" s="35">
        <v>2</v>
      </c>
      <c r="E19" s="35">
        <v>5</v>
      </c>
      <c r="F19" s="116">
        <v>0</v>
      </c>
      <c r="G19" s="35">
        <v>0</v>
      </c>
      <c r="H19" s="116">
        <v>2</v>
      </c>
      <c r="I19" s="38">
        <f>SUM($B$19:$H$19)</f>
        <v>24</v>
      </c>
    </row>
    <row r="20" spans="1:11" x14ac:dyDescent="0.2">
      <c r="A20" s="117" t="s">
        <v>31</v>
      </c>
      <c r="B20" s="115">
        <v>323</v>
      </c>
      <c r="C20" s="35">
        <v>10</v>
      </c>
      <c r="D20" s="35">
        <v>69</v>
      </c>
      <c r="E20" s="35">
        <v>40</v>
      </c>
      <c r="F20" s="116">
        <v>5</v>
      </c>
      <c r="G20" s="35">
        <v>60</v>
      </c>
      <c r="H20" s="116">
        <v>34</v>
      </c>
      <c r="I20" s="38">
        <f>SUM($B$20:$H$20)</f>
        <v>541</v>
      </c>
    </row>
    <row r="21" spans="1:11" x14ac:dyDescent="0.2">
      <c r="A21" s="117" t="s">
        <v>32</v>
      </c>
      <c r="B21" s="115">
        <v>51439</v>
      </c>
      <c r="C21" s="35">
        <v>2</v>
      </c>
      <c r="D21" s="35">
        <v>5576</v>
      </c>
      <c r="E21" s="35">
        <v>6147</v>
      </c>
      <c r="F21" s="116">
        <v>26</v>
      </c>
      <c r="G21" s="35">
        <v>415</v>
      </c>
      <c r="H21" s="116">
        <v>1428</v>
      </c>
      <c r="I21" s="38">
        <f>SUM($B$21:$H$21)</f>
        <v>65033</v>
      </c>
    </row>
    <row r="22" spans="1:11" x14ac:dyDescent="0.2">
      <c r="A22" s="117" t="s">
        <v>33</v>
      </c>
      <c r="B22" s="115">
        <v>2213</v>
      </c>
      <c r="C22" s="35">
        <v>212</v>
      </c>
      <c r="D22" s="35">
        <v>418</v>
      </c>
      <c r="E22" s="35">
        <v>484</v>
      </c>
      <c r="F22" s="116">
        <v>79</v>
      </c>
      <c r="G22" s="35">
        <v>653</v>
      </c>
      <c r="H22" s="116">
        <v>97</v>
      </c>
      <c r="I22" s="38">
        <f>SUM($B$22:$H$22)</f>
        <v>4156</v>
      </c>
    </row>
    <row r="23" spans="1:11" x14ac:dyDescent="0.2">
      <c r="A23" s="24" t="s">
        <v>43</v>
      </c>
      <c r="B23" s="115">
        <v>198</v>
      </c>
      <c r="C23" s="35">
        <v>99</v>
      </c>
      <c r="D23" s="35">
        <v>21</v>
      </c>
      <c r="E23" s="35">
        <v>35</v>
      </c>
      <c r="F23" s="116">
        <v>1</v>
      </c>
      <c r="G23" s="35">
        <v>68</v>
      </c>
      <c r="H23" s="116">
        <v>5</v>
      </c>
      <c r="I23" s="38">
        <f>SUM($B$23:$H$23)</f>
        <v>427</v>
      </c>
    </row>
    <row r="24" spans="1:11" x14ac:dyDescent="0.2">
      <c r="A24" s="117" t="s">
        <v>59</v>
      </c>
      <c r="B24" s="115">
        <v>433</v>
      </c>
      <c r="C24" s="35">
        <v>48</v>
      </c>
      <c r="D24" s="35">
        <v>68</v>
      </c>
      <c r="E24" s="35">
        <v>65</v>
      </c>
      <c r="F24" s="116">
        <v>10</v>
      </c>
      <c r="G24" s="35">
        <v>129</v>
      </c>
      <c r="H24" s="116">
        <v>100</v>
      </c>
      <c r="I24" s="38">
        <f>SUM($B$24:$H$24)</f>
        <v>853</v>
      </c>
    </row>
    <row r="25" spans="1:11" x14ac:dyDescent="0.2">
      <c r="A25" s="118">
        <v>1</v>
      </c>
      <c r="B25" s="115">
        <v>347</v>
      </c>
      <c r="C25" s="35">
        <v>8</v>
      </c>
      <c r="D25" s="35">
        <v>129</v>
      </c>
      <c r="E25" s="35">
        <v>17</v>
      </c>
      <c r="F25" s="116">
        <v>12</v>
      </c>
      <c r="G25" s="35">
        <v>77</v>
      </c>
      <c r="H25" s="116">
        <v>153</v>
      </c>
      <c r="I25" s="38">
        <f>SUM($B$25:$H$25)</f>
        <v>743</v>
      </c>
    </row>
    <row r="26" spans="1:11" ht="13.5" thickBot="1" x14ac:dyDescent="0.25">
      <c r="A26" s="119">
        <v>2</v>
      </c>
      <c r="B26" s="120">
        <v>46</v>
      </c>
      <c r="C26" s="41">
        <v>12</v>
      </c>
      <c r="D26" s="41">
        <v>6</v>
      </c>
      <c r="E26" s="41">
        <v>12</v>
      </c>
      <c r="F26" s="121">
        <v>3</v>
      </c>
      <c r="G26" s="41">
        <v>21</v>
      </c>
      <c r="H26" s="121">
        <v>32</v>
      </c>
      <c r="I26" s="38">
        <f>SUM($B$26:$H$26)</f>
        <v>132</v>
      </c>
    </row>
    <row r="27" spans="1:11" ht="13.5" thickTop="1" x14ac:dyDescent="0.2">
      <c r="A27" s="122" t="s">
        <v>34</v>
      </c>
      <c r="B27" s="123">
        <v>1811310</v>
      </c>
      <c r="C27" s="124">
        <v>217236</v>
      </c>
      <c r="D27" s="124">
        <v>474037</v>
      </c>
      <c r="E27" s="124">
        <v>266478</v>
      </c>
      <c r="F27" s="125">
        <v>46145</v>
      </c>
      <c r="G27" s="124">
        <v>448942</v>
      </c>
      <c r="H27" s="125">
        <v>156641</v>
      </c>
      <c r="I27" s="126">
        <f>SUM($B$27:$H$27)</f>
        <v>3420789</v>
      </c>
    </row>
    <row r="28" spans="1:11" ht="13.5" thickBot="1" x14ac:dyDescent="0.25">
      <c r="A28" s="127" t="s">
        <v>35</v>
      </c>
      <c r="B28" s="128">
        <v>1593772</v>
      </c>
      <c r="C28" s="129">
        <v>153488</v>
      </c>
      <c r="D28" s="129">
        <v>258605</v>
      </c>
      <c r="E28" s="129">
        <v>148940</v>
      </c>
      <c r="F28" s="130">
        <v>32398</v>
      </c>
      <c r="G28" s="129">
        <v>306826</v>
      </c>
      <c r="H28" s="130">
        <v>90321</v>
      </c>
      <c r="I28" s="131">
        <f>SUM($B$28:$H$28)</f>
        <v>2584350</v>
      </c>
    </row>
    <row r="29" spans="1:11" ht="14.25" thickTop="1" thickBot="1" x14ac:dyDescent="0.25">
      <c r="A29" s="132" t="s">
        <v>36</v>
      </c>
      <c r="B29" s="123">
        <f>IF(SUM($B$8:$B$26)-($B$27+$B$28)=0,$B$27+$B$28,"chyba")</f>
        <v>3405082</v>
      </c>
      <c r="C29" s="124">
        <f>IF(SUM($C$8:$C$26)-($C$27+$C$28)=0,$C$27+$C$28,"chyba")</f>
        <v>370724</v>
      </c>
      <c r="D29" s="124">
        <f>IF(SUM($D$8:$D$26)-($D$27+$D$28)=0,$D$27+$D$28,"chyba")</f>
        <v>732642</v>
      </c>
      <c r="E29" s="124">
        <f>IF(SUM($E$8:$E$26)-($E$27+$E$28)=0,$E$27+$E$28,"chyba")</f>
        <v>415418</v>
      </c>
      <c r="F29" s="125">
        <f>IF(SUM($F$8:$F$26)-($F$27+$F$28)=0,$F$27+$F$28,"chyba")</f>
        <v>78543</v>
      </c>
      <c r="G29" s="124">
        <f>IF(SUM($G$8:$G$26)-($G$27+$G$28)=0,$G$27+$G$28,"chyba")</f>
        <v>755768</v>
      </c>
      <c r="H29" s="124">
        <f>IF(SUM($H$8:$H$26)-($H$27+$H$28)=0,$H$27+$H$28,"chyba")</f>
        <v>246962</v>
      </c>
      <c r="I29" s="133">
        <f>IF(AND(SUM($B$29:$H$29)=($I$27+$I$28),( SUM($I$8:$I$26))=($I$27+$I$28)),$I$27+$I$28,"chyba")</f>
        <v>6005139</v>
      </c>
    </row>
    <row r="30" spans="1:11" ht="15.75" thickTop="1" x14ac:dyDescent="0.2">
      <c r="A30" s="53"/>
      <c r="B30" s="54"/>
      <c r="C30" s="53"/>
      <c r="D30" s="53"/>
      <c r="E30" s="53"/>
      <c r="F30" s="53"/>
      <c r="G30" s="53"/>
      <c r="H30" s="53"/>
      <c r="I30" s="53"/>
      <c r="K30" s="55"/>
    </row>
    <row r="31" spans="1:11" ht="16.5" thickBot="1" x14ac:dyDescent="0.3">
      <c r="A31" s="134" t="s">
        <v>37</v>
      </c>
      <c r="B31" s="57"/>
      <c r="C31" s="57"/>
      <c r="D31" s="57"/>
      <c r="E31" s="57"/>
      <c r="F31" s="57"/>
      <c r="G31" s="57"/>
      <c r="H31" s="57"/>
      <c r="I31" s="57"/>
      <c r="K31" s="55"/>
    </row>
    <row r="32" spans="1:11" ht="13.5" thickTop="1" x14ac:dyDescent="0.2">
      <c r="A32" s="135" t="s">
        <v>38</v>
      </c>
      <c r="B32" s="136">
        <f>'[5]Opravné hlášení -3 měsíce'!B27-'[5]Řádné hlášení -3 měsíce'!B27</f>
        <v>-592</v>
      </c>
      <c r="C32" s="137">
        <f>'[5]Opravné hlášení -3 měsíce'!C27-'[5]Řádné hlášení -3 měsíce'!C27</f>
        <v>-1111</v>
      </c>
      <c r="D32" s="137">
        <f>'[5]Opravné hlášení -3 měsíce'!D27-'[5]Řádné hlášení -3 měsíce'!D27</f>
        <v>-38</v>
      </c>
      <c r="E32" s="138">
        <f>'[5]Opravné hlášení -3 měsíce'!E27-'[5]Řádné hlášení -3 měsíce'!E27</f>
        <v>765</v>
      </c>
      <c r="F32" s="138">
        <f>'[5]Opravné hlášení -3 měsíce'!F27-'[5]Řádné hlášení -3 měsíce'!F27</f>
        <v>-293</v>
      </c>
      <c r="G32" s="137">
        <f>'[5]Opravné hlášení -3 měsíce'!G27-'[5]Řádné hlášení -3 měsíce'!G27</f>
        <v>-1393</v>
      </c>
      <c r="H32" s="138">
        <f>'[5]Opravné hlášení -3 měsíce'!H27-'[5]Řádné hlášení -3 měsíce'!H27</f>
        <v>-1073</v>
      </c>
      <c r="I32" s="139">
        <f>'[5]Opravné hlášení -3 měsíce'!I27-'[5]Řádné hlášení -3 měsíce'!I27</f>
        <v>-3735</v>
      </c>
    </row>
    <row r="33" spans="1:9" ht="13.5" thickBot="1" x14ac:dyDescent="0.25">
      <c r="A33" s="140" t="s">
        <v>35</v>
      </c>
      <c r="B33" s="115">
        <f>'[5]Opravné hlášení -3 měsíce'!B28-'[5]Řádné hlášení -3 měsíce'!B28</f>
        <v>2674</v>
      </c>
      <c r="C33" s="35">
        <f>'[5]Opravné hlášení -3 měsíce'!C28-'[5]Řádné hlášení -3 měsíce'!C28</f>
        <v>169</v>
      </c>
      <c r="D33" s="35">
        <f>'[5]Opravné hlášení -3 měsíce'!D28-'[5]Řádné hlášení -3 měsíce'!D28</f>
        <v>407</v>
      </c>
      <c r="E33" s="116">
        <f>'[5]Opravné hlášení -3 měsíce'!E28-'[5]Řádné hlášení -3 měsíce'!E28</f>
        <v>730</v>
      </c>
      <c r="F33" s="116">
        <f>'[5]Opravné hlášení -3 měsíce'!F28-'[5]Řádné hlášení -3 měsíce'!F28</f>
        <v>76</v>
      </c>
      <c r="G33" s="35">
        <f>'[5]Opravné hlášení -3 měsíce'!G28-'[5]Řádné hlášení -3 měsíce'!G28</f>
        <v>599</v>
      </c>
      <c r="H33" s="35">
        <f>'[5]Opravné hlášení -3 měsíce'!H28-'[5]Řádné hlášení -3 měsíce'!H28</f>
        <v>66</v>
      </c>
      <c r="I33" s="38">
        <f>'[5]Opravné hlášení -3 měsíce'!I28-'[5]Řádné hlášení -3 měsíce'!I28</f>
        <v>4721</v>
      </c>
    </row>
    <row r="34" spans="1:9" ht="15.75" thickTop="1" x14ac:dyDescent="0.2">
      <c r="A34" s="53"/>
      <c r="B34" s="53"/>
      <c r="C34" s="53"/>
      <c r="D34" s="53"/>
      <c r="E34" s="53"/>
      <c r="F34" s="53"/>
      <c r="G34" s="53"/>
      <c r="H34" s="53"/>
      <c r="I34" s="53"/>
    </row>
    <row r="35" spans="1:9" ht="16.5" thickBot="1" x14ac:dyDescent="0.3">
      <c r="A35" s="107" t="s">
        <v>39</v>
      </c>
      <c r="B35" s="57"/>
      <c r="C35" s="57"/>
      <c r="D35" s="57"/>
      <c r="E35" s="57"/>
      <c r="F35" s="57"/>
      <c r="G35" s="57"/>
      <c r="H35" s="57"/>
      <c r="I35" s="57"/>
    </row>
    <row r="36" spans="1:9" ht="13.5" thickTop="1" x14ac:dyDescent="0.2">
      <c r="A36" s="141" t="s">
        <v>40</v>
      </c>
      <c r="B36" s="142">
        <f>($B$27+$B$32)</f>
        <v>1810718</v>
      </c>
      <c r="C36" s="137">
        <f>($C$27+$C$32)</f>
        <v>216125</v>
      </c>
      <c r="D36" s="137">
        <f>($D$27+$D$32)</f>
        <v>473999</v>
      </c>
      <c r="E36" s="137">
        <f>($E$27+$E$32)</f>
        <v>267243</v>
      </c>
      <c r="F36" s="137">
        <f>($F$27+$F$32)</f>
        <v>45852</v>
      </c>
      <c r="G36" s="137">
        <f>($G$27+$G$32)</f>
        <v>447549</v>
      </c>
      <c r="H36" s="137">
        <f>($H$27+$H$32)</f>
        <v>155568</v>
      </c>
      <c r="I36" s="139">
        <f>($I$27+$I$32)</f>
        <v>3417054</v>
      </c>
    </row>
    <row r="37" spans="1:9" ht="13.5" thickBot="1" x14ac:dyDescent="0.25">
      <c r="A37" s="140" t="s">
        <v>35</v>
      </c>
      <c r="B37" s="115">
        <f>($B$28+$B$33)</f>
        <v>1596446</v>
      </c>
      <c r="C37" s="35">
        <f>($C$28+$C$33)</f>
        <v>153657</v>
      </c>
      <c r="D37" s="35">
        <f>($D$28+$D$33)</f>
        <v>259012</v>
      </c>
      <c r="E37" s="35">
        <f>($E$28+$E$33)</f>
        <v>149670</v>
      </c>
      <c r="F37" s="35">
        <f>($F$28+$F$33)</f>
        <v>32474</v>
      </c>
      <c r="G37" s="35">
        <f>($G$28+$G$33)</f>
        <v>307425</v>
      </c>
      <c r="H37" s="35">
        <f>($H$28+$H$33)</f>
        <v>90387</v>
      </c>
      <c r="I37" s="38">
        <f>($I$28+$I$33)</f>
        <v>2589071</v>
      </c>
    </row>
    <row r="38" spans="1:9" ht="17.25" thickTop="1" thickBot="1" x14ac:dyDescent="0.3">
      <c r="A38" s="53"/>
      <c r="B38" s="53"/>
      <c r="C38" s="53"/>
      <c r="D38" s="53"/>
      <c r="E38" s="143"/>
      <c r="F38" s="143"/>
      <c r="G38" s="53"/>
      <c r="H38" s="67"/>
      <c r="I38" s="144">
        <f>$I$36+$I$37</f>
        <v>6006125</v>
      </c>
    </row>
    <row r="39" spans="1:9" ht="15.75" thickTop="1" x14ac:dyDescent="0.2">
      <c r="A39" s="57"/>
      <c r="D39" s="57"/>
      <c r="E39" s="57"/>
      <c r="F39" s="57"/>
      <c r="G39" s="57"/>
      <c r="H39" s="57"/>
      <c r="I39" s="53"/>
    </row>
  </sheetData>
  <mergeCells count="1">
    <mergeCell ref="A5:A7"/>
  </mergeCells>
  <pageMargins left="0" right="0" top="1.1811023622047245" bottom="0" header="0" footer="0"/>
  <pageSetup paperSize="9" scale="9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805DF-11F7-4880-9E34-D44EC87C1432}">
  <dimension ref="B5"/>
  <sheetViews>
    <sheetView workbookViewId="0">
      <selection activeCell="J21" sqref="J21"/>
    </sheetView>
  </sheetViews>
  <sheetFormatPr defaultRowHeight="12.75" x14ac:dyDescent="0.2"/>
  <sheetData>
    <row r="5" spans="2:2" x14ac:dyDescent="0.2">
      <c r="B5" t="s">
        <v>193</v>
      </c>
    </row>
  </sheetData>
  <pageMargins left="0.7" right="0.7" top="0.78740157499999996" bottom="0.78740157499999996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5D90F-EA19-491C-A0B3-7A5A03D6E2CB}">
  <dimension ref="B5:C5"/>
  <sheetViews>
    <sheetView tabSelected="1" workbookViewId="0">
      <selection activeCell="N16" sqref="N16"/>
    </sheetView>
  </sheetViews>
  <sheetFormatPr defaultRowHeight="12.75" x14ac:dyDescent="0.2"/>
  <sheetData>
    <row r="5" spans="2:3" x14ac:dyDescent="0.2">
      <c r="B5" s="57" t="s">
        <v>176</v>
      </c>
      <c r="C5" s="57"/>
    </row>
  </sheetData>
  <pageMargins left="0.7" right="0.7" top="0.78740157499999996" bottom="0.78740157499999996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954D3-A511-42A7-A642-8070F59EDEB7}">
  <dimension ref="A1:C33"/>
  <sheetViews>
    <sheetView workbookViewId="0">
      <selection activeCell="C17" sqref="C17"/>
    </sheetView>
  </sheetViews>
  <sheetFormatPr defaultColWidth="8.85546875" defaultRowHeight="15" x14ac:dyDescent="0.25"/>
  <cols>
    <col min="1" max="2" width="3.7109375" style="150" customWidth="1"/>
    <col min="3" max="3" width="67.85546875" style="150" customWidth="1"/>
    <col min="4" max="16384" width="8.85546875" style="150"/>
  </cols>
  <sheetData>
    <row r="1" spans="1:3" ht="18.75" x14ac:dyDescent="0.3">
      <c r="A1" s="149" t="s">
        <v>70</v>
      </c>
    </row>
    <row r="3" spans="1:3" ht="15.75" thickBot="1" x14ac:dyDescent="0.3">
      <c r="A3" s="151"/>
    </row>
    <row r="4" spans="1:3" ht="16.5" thickBot="1" x14ac:dyDescent="0.3">
      <c r="A4" s="152">
        <v>1</v>
      </c>
      <c r="B4" s="153">
        <v>2</v>
      </c>
      <c r="C4" s="154" t="s">
        <v>71</v>
      </c>
    </row>
    <row r="5" spans="1:3" ht="15.75" thickTop="1" x14ac:dyDescent="0.25">
      <c r="A5" s="155" t="s">
        <v>18</v>
      </c>
      <c r="B5" s="156" t="s">
        <v>72</v>
      </c>
      <c r="C5" s="157" t="s">
        <v>73</v>
      </c>
    </row>
    <row r="6" spans="1:3" x14ac:dyDescent="0.25">
      <c r="A6" s="158" t="s">
        <v>19</v>
      </c>
      <c r="B6" s="159" t="s">
        <v>72</v>
      </c>
      <c r="C6" s="160" t="s">
        <v>74</v>
      </c>
    </row>
    <row r="7" spans="1:3" x14ac:dyDescent="0.25">
      <c r="A7" s="158" t="s">
        <v>20</v>
      </c>
      <c r="B7" s="159" t="s">
        <v>75</v>
      </c>
      <c r="C7" s="160" t="s">
        <v>76</v>
      </c>
    </row>
    <row r="8" spans="1:3" x14ac:dyDescent="0.25">
      <c r="A8" s="158" t="s">
        <v>21</v>
      </c>
      <c r="B8" s="159" t="s">
        <v>77</v>
      </c>
      <c r="C8" s="160" t="s">
        <v>78</v>
      </c>
    </row>
    <row r="9" spans="1:3" x14ac:dyDescent="0.25">
      <c r="A9" s="158" t="s">
        <v>22</v>
      </c>
      <c r="B9" s="159" t="s">
        <v>79</v>
      </c>
      <c r="C9" s="160" t="s">
        <v>80</v>
      </c>
    </row>
    <row r="10" spans="1:3" x14ac:dyDescent="0.25">
      <c r="A10" s="158" t="s">
        <v>23</v>
      </c>
      <c r="B10" s="159" t="s">
        <v>81</v>
      </c>
      <c r="C10" s="160" t="s">
        <v>82</v>
      </c>
    </row>
    <row r="11" spans="1:3" x14ac:dyDescent="0.25">
      <c r="A11" s="158" t="s">
        <v>24</v>
      </c>
      <c r="B11" s="159" t="s">
        <v>83</v>
      </c>
      <c r="C11" s="160" t="s">
        <v>84</v>
      </c>
    </row>
    <row r="12" spans="1:3" x14ac:dyDescent="0.25">
      <c r="A12" s="161" t="s">
        <v>26</v>
      </c>
      <c r="B12" s="159" t="s">
        <v>85</v>
      </c>
      <c r="C12" s="160" t="s">
        <v>86</v>
      </c>
    </row>
    <row r="13" spans="1:3" x14ac:dyDescent="0.25">
      <c r="A13" s="158" t="s">
        <v>27</v>
      </c>
      <c r="B13" s="159" t="s">
        <v>87</v>
      </c>
      <c r="C13" s="160" t="s">
        <v>88</v>
      </c>
    </row>
    <row r="14" spans="1:3" x14ac:dyDescent="0.25">
      <c r="A14" s="158" t="s">
        <v>28</v>
      </c>
      <c r="B14" s="159" t="s">
        <v>89</v>
      </c>
      <c r="C14" s="160" t="s">
        <v>90</v>
      </c>
    </row>
    <row r="15" spans="1:3" x14ac:dyDescent="0.25">
      <c r="A15" s="158" t="s">
        <v>29</v>
      </c>
      <c r="B15" s="159" t="s">
        <v>91</v>
      </c>
      <c r="C15" s="160" t="s">
        <v>92</v>
      </c>
    </row>
    <row r="16" spans="1:3" x14ac:dyDescent="0.25">
      <c r="A16" s="158" t="s">
        <v>30</v>
      </c>
      <c r="B16" s="159" t="s">
        <v>93</v>
      </c>
      <c r="C16" s="160" t="s">
        <v>94</v>
      </c>
    </row>
    <row r="17" spans="1:3" x14ac:dyDescent="0.25">
      <c r="A17" s="161" t="s">
        <v>31</v>
      </c>
      <c r="B17" s="159" t="s">
        <v>95</v>
      </c>
      <c r="C17" s="160" t="s">
        <v>96</v>
      </c>
    </row>
    <row r="18" spans="1:3" x14ac:dyDescent="0.25">
      <c r="A18" s="161" t="s">
        <v>32</v>
      </c>
      <c r="B18" s="159" t="s">
        <v>97</v>
      </c>
      <c r="C18" s="160" t="s">
        <v>98</v>
      </c>
    </row>
    <row r="19" spans="1:3" ht="29.45" customHeight="1" x14ac:dyDescent="0.25">
      <c r="A19" s="158" t="s">
        <v>33</v>
      </c>
      <c r="B19" s="159" t="s">
        <v>99</v>
      </c>
      <c r="C19" s="162" t="s">
        <v>100</v>
      </c>
    </row>
    <row r="20" spans="1:3" x14ac:dyDescent="0.25">
      <c r="A20" s="158" t="s">
        <v>43</v>
      </c>
      <c r="B20" s="159" t="s">
        <v>101</v>
      </c>
      <c r="C20" s="160" t="s">
        <v>102</v>
      </c>
    </row>
    <row r="21" spans="1:3" x14ac:dyDescent="0.25">
      <c r="A21" s="161" t="s">
        <v>59</v>
      </c>
      <c r="B21" s="159" t="s">
        <v>103</v>
      </c>
      <c r="C21" s="160" t="s">
        <v>104</v>
      </c>
    </row>
    <row r="22" spans="1:3" x14ac:dyDescent="0.25">
      <c r="A22" s="158">
        <v>1</v>
      </c>
      <c r="B22" s="159" t="s">
        <v>105</v>
      </c>
      <c r="C22" s="160" t="s">
        <v>106</v>
      </c>
    </row>
    <row r="23" spans="1:3" ht="30.75" thickBot="1" x14ac:dyDescent="0.3">
      <c r="A23" s="163">
        <v>2</v>
      </c>
      <c r="B23" s="164" t="s">
        <v>107</v>
      </c>
      <c r="C23" s="165" t="s">
        <v>108</v>
      </c>
    </row>
    <row r="25" spans="1:3" x14ac:dyDescent="0.25">
      <c r="A25" s="151" t="s">
        <v>109</v>
      </c>
    </row>
    <row r="26" spans="1:3" x14ac:dyDescent="0.25">
      <c r="A26" s="151" t="s">
        <v>110</v>
      </c>
    </row>
    <row r="33" spans="1:3" x14ac:dyDescent="0.25">
      <c r="A33" s="352"/>
      <c r="B33" s="353"/>
      <c r="C33" s="353"/>
    </row>
  </sheetData>
  <mergeCells count="1">
    <mergeCell ref="A33:C33"/>
  </mergeCells>
  <pageMargins left="0.31496062992125984" right="0.31496062992125984" top="0.78740157480314965" bottom="0.78740157480314965" header="0.31496062992125984" footer="0.31496062992125984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FF2CC-AC70-42E7-A00C-933E410DCFFE}">
  <dimension ref="A1:C35"/>
  <sheetViews>
    <sheetView topLeftCell="A4" workbookViewId="0">
      <selection activeCell="G16" sqref="G16"/>
    </sheetView>
  </sheetViews>
  <sheetFormatPr defaultColWidth="8.85546875" defaultRowHeight="15" x14ac:dyDescent="0.25"/>
  <cols>
    <col min="1" max="2" width="3.7109375" style="324" customWidth="1"/>
    <col min="3" max="3" width="67.85546875" style="324" customWidth="1"/>
    <col min="4" max="16384" width="8.85546875" style="324"/>
  </cols>
  <sheetData>
    <row r="1" spans="1:3" ht="18.75" x14ac:dyDescent="0.3">
      <c r="A1" s="323" t="s">
        <v>70</v>
      </c>
    </row>
    <row r="3" spans="1:3" ht="15.75" thickBot="1" x14ac:dyDescent="0.3"/>
    <row r="4" spans="1:3" ht="16.5" thickBot="1" x14ac:dyDescent="0.3">
      <c r="A4" s="326">
        <v>1</v>
      </c>
      <c r="B4" s="327">
        <v>2</v>
      </c>
      <c r="C4" s="328" t="s">
        <v>71</v>
      </c>
    </row>
    <row r="5" spans="1:3" ht="15.75" thickTop="1" x14ac:dyDescent="0.25">
      <c r="A5" s="329" t="s">
        <v>18</v>
      </c>
      <c r="B5" s="330" t="s">
        <v>72</v>
      </c>
      <c r="C5" s="337" t="s">
        <v>173</v>
      </c>
    </row>
    <row r="6" spans="1:3" x14ac:dyDescent="0.25">
      <c r="A6" s="331" t="s">
        <v>19</v>
      </c>
      <c r="B6" s="332" t="s">
        <v>72</v>
      </c>
      <c r="C6" s="338" t="s">
        <v>174</v>
      </c>
    </row>
    <row r="7" spans="1:3" x14ac:dyDescent="0.25">
      <c r="A7" s="331" t="s">
        <v>20</v>
      </c>
      <c r="B7" s="332" t="s">
        <v>75</v>
      </c>
      <c r="C7" s="338" t="s">
        <v>163</v>
      </c>
    </row>
    <row r="8" spans="1:3" x14ac:dyDescent="0.25">
      <c r="A8" s="331" t="s">
        <v>21</v>
      </c>
      <c r="B8" s="332" t="s">
        <v>77</v>
      </c>
      <c r="C8" s="338" t="s">
        <v>175</v>
      </c>
    </row>
    <row r="9" spans="1:3" x14ac:dyDescent="0.25">
      <c r="A9" s="331" t="s">
        <v>22</v>
      </c>
      <c r="B9" s="332" t="s">
        <v>79</v>
      </c>
      <c r="C9" s="338" t="s">
        <v>164</v>
      </c>
    </row>
    <row r="10" spans="1:3" x14ac:dyDescent="0.25">
      <c r="A10" s="331" t="s">
        <v>23</v>
      </c>
      <c r="B10" s="332" t="s">
        <v>81</v>
      </c>
      <c r="C10" s="338" t="s">
        <v>165</v>
      </c>
    </row>
    <row r="11" spans="1:3" x14ac:dyDescent="0.25">
      <c r="A11" s="331" t="s">
        <v>24</v>
      </c>
      <c r="B11" s="332" t="s">
        <v>83</v>
      </c>
      <c r="C11" s="338" t="s">
        <v>166</v>
      </c>
    </row>
    <row r="12" spans="1:3" x14ac:dyDescent="0.25">
      <c r="A12" s="333" t="s">
        <v>26</v>
      </c>
      <c r="B12" s="332" t="s">
        <v>85</v>
      </c>
      <c r="C12" s="338" t="s">
        <v>167</v>
      </c>
    </row>
    <row r="13" spans="1:3" x14ac:dyDescent="0.25">
      <c r="A13" s="331" t="s">
        <v>27</v>
      </c>
      <c r="B13" s="332" t="s">
        <v>87</v>
      </c>
      <c r="C13" s="338" t="s">
        <v>168</v>
      </c>
    </row>
    <row r="14" spans="1:3" x14ac:dyDescent="0.25">
      <c r="A14" s="331" t="s">
        <v>28</v>
      </c>
      <c r="B14" s="332" t="s">
        <v>89</v>
      </c>
      <c r="C14" s="338" t="s">
        <v>169</v>
      </c>
    </row>
    <row r="15" spans="1:3" x14ac:dyDescent="0.25">
      <c r="A15" s="331" t="s">
        <v>29</v>
      </c>
      <c r="B15" s="332" t="s">
        <v>91</v>
      </c>
      <c r="C15" s="338" t="s">
        <v>162</v>
      </c>
    </row>
    <row r="16" spans="1:3" x14ac:dyDescent="0.25">
      <c r="A16" s="331" t="s">
        <v>30</v>
      </c>
      <c r="B16" s="332" t="s">
        <v>93</v>
      </c>
      <c r="C16" s="338" t="s">
        <v>94</v>
      </c>
    </row>
    <row r="17" spans="1:3" x14ac:dyDescent="0.25">
      <c r="A17" s="333" t="s">
        <v>31</v>
      </c>
      <c r="B17" s="332" t="s">
        <v>95</v>
      </c>
      <c r="C17" s="338" t="s">
        <v>170</v>
      </c>
    </row>
    <row r="18" spans="1:3" x14ac:dyDescent="0.25">
      <c r="A18" s="333" t="s">
        <v>32</v>
      </c>
      <c r="B18" s="332" t="s">
        <v>97</v>
      </c>
      <c r="C18" s="338" t="s">
        <v>98</v>
      </c>
    </row>
    <row r="19" spans="1:3" ht="29.45" customHeight="1" x14ac:dyDescent="0.25">
      <c r="A19" s="331" t="s">
        <v>33</v>
      </c>
      <c r="B19" s="332" t="s">
        <v>99</v>
      </c>
      <c r="C19" s="339" t="s">
        <v>171</v>
      </c>
    </row>
    <row r="20" spans="1:3" x14ac:dyDescent="0.25">
      <c r="A20" s="331" t="s">
        <v>43</v>
      </c>
      <c r="B20" s="332" t="s">
        <v>101</v>
      </c>
      <c r="C20" s="355" t="s">
        <v>198</v>
      </c>
    </row>
    <row r="21" spans="1:3" x14ac:dyDescent="0.25">
      <c r="A21" s="333" t="s">
        <v>59</v>
      </c>
      <c r="B21" s="332" t="s">
        <v>103</v>
      </c>
      <c r="C21" s="338" t="s">
        <v>104</v>
      </c>
    </row>
    <row r="22" spans="1:3" x14ac:dyDescent="0.25">
      <c r="A22" s="331">
        <v>1</v>
      </c>
      <c r="B22" s="332" t="s">
        <v>105</v>
      </c>
      <c r="C22" s="338" t="s">
        <v>106</v>
      </c>
    </row>
    <row r="23" spans="1:3" ht="30.75" thickBot="1" x14ac:dyDescent="0.3">
      <c r="A23" s="334">
        <v>2</v>
      </c>
      <c r="B23" s="335" t="s">
        <v>107</v>
      </c>
      <c r="C23" s="340" t="s">
        <v>108</v>
      </c>
    </row>
    <row r="24" spans="1:3" ht="15.75" thickTop="1" x14ac:dyDescent="0.25"/>
    <row r="26" spans="1:3" x14ac:dyDescent="0.25">
      <c r="A26" s="336"/>
    </row>
    <row r="27" spans="1:3" x14ac:dyDescent="0.25">
      <c r="A27" s="325" t="s">
        <v>109</v>
      </c>
    </row>
    <row r="28" spans="1:3" x14ac:dyDescent="0.25">
      <c r="A28" s="325" t="s">
        <v>110</v>
      </c>
    </row>
    <row r="35" spans="1:3" x14ac:dyDescent="0.25">
      <c r="A35" s="354" t="s">
        <v>172</v>
      </c>
      <c r="B35" s="353"/>
      <c r="C35" s="353"/>
    </row>
  </sheetData>
  <mergeCells count="1">
    <mergeCell ref="A35:C35"/>
  </mergeCells>
  <pageMargins left="0.31496062992125984" right="0.31496062992125984" top="0.78740157480314965" bottom="0.78740157480314965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277A3-CDD1-4B72-89B9-355E17F60BF7}">
  <sheetPr>
    <pageSetUpPr fitToPage="1"/>
  </sheetPr>
  <dimension ref="A1:N25"/>
  <sheetViews>
    <sheetView topLeftCell="A13" zoomScale="75" workbookViewId="0">
      <selection activeCell="D24" sqref="D24"/>
    </sheetView>
  </sheetViews>
  <sheetFormatPr defaultRowHeight="15.75" x14ac:dyDescent="0.25"/>
  <cols>
    <col min="1" max="1" width="8.5703125" style="166" customWidth="1"/>
    <col min="2" max="2" width="30.5703125" style="166" customWidth="1"/>
    <col min="3" max="3" width="23.85546875" style="166" bestFit="1" customWidth="1"/>
    <col min="4" max="4" width="21.85546875" style="166" customWidth="1"/>
    <col min="5" max="5" width="16.5703125" style="166" bestFit="1" customWidth="1"/>
    <col min="6" max="6" width="16.42578125" style="166" customWidth="1"/>
    <col min="7" max="7" width="22.140625" style="166" customWidth="1"/>
    <col min="8" max="8" width="18.7109375" style="166" customWidth="1"/>
    <col min="9" max="9" width="14.5703125" style="166" customWidth="1"/>
    <col min="10" max="10" width="25.7109375" style="166" customWidth="1"/>
    <col min="11" max="11" width="17.7109375" style="166" bestFit="1" customWidth="1"/>
    <col min="12" max="12" width="17.7109375" style="166" customWidth="1"/>
    <col min="13" max="256" width="9.140625" style="166"/>
    <col min="257" max="257" width="8.5703125" style="166" customWidth="1"/>
    <col min="258" max="258" width="30.5703125" style="166" customWidth="1"/>
    <col min="259" max="259" width="23.85546875" style="166" bestFit="1" customWidth="1"/>
    <col min="260" max="260" width="21.85546875" style="166" customWidth="1"/>
    <col min="261" max="261" width="16.5703125" style="166" bestFit="1" customWidth="1"/>
    <col min="262" max="262" width="16.42578125" style="166" customWidth="1"/>
    <col min="263" max="263" width="22.140625" style="166" customWidth="1"/>
    <col min="264" max="264" width="18.7109375" style="166" customWidth="1"/>
    <col min="265" max="265" width="14.5703125" style="166" customWidth="1"/>
    <col min="266" max="266" width="25.7109375" style="166" customWidth="1"/>
    <col min="267" max="267" width="17.7109375" style="166" bestFit="1" customWidth="1"/>
    <col min="268" max="268" width="17.7109375" style="166" customWidth="1"/>
    <col min="269" max="512" width="9.140625" style="166"/>
    <col min="513" max="513" width="8.5703125" style="166" customWidth="1"/>
    <col min="514" max="514" width="30.5703125" style="166" customWidth="1"/>
    <col min="515" max="515" width="23.85546875" style="166" bestFit="1" customWidth="1"/>
    <col min="516" max="516" width="21.85546875" style="166" customWidth="1"/>
    <col min="517" max="517" width="16.5703125" style="166" bestFit="1" customWidth="1"/>
    <col min="518" max="518" width="16.42578125" style="166" customWidth="1"/>
    <col min="519" max="519" width="22.140625" style="166" customWidth="1"/>
    <col min="520" max="520" width="18.7109375" style="166" customWidth="1"/>
    <col min="521" max="521" width="14.5703125" style="166" customWidth="1"/>
    <col min="522" max="522" width="25.7109375" style="166" customWidth="1"/>
    <col min="523" max="523" width="17.7109375" style="166" bestFit="1" customWidth="1"/>
    <col min="524" max="524" width="17.7109375" style="166" customWidth="1"/>
    <col min="525" max="768" width="9.140625" style="166"/>
    <col min="769" max="769" width="8.5703125" style="166" customWidth="1"/>
    <col min="770" max="770" width="30.5703125" style="166" customWidth="1"/>
    <col min="771" max="771" width="23.85546875" style="166" bestFit="1" customWidth="1"/>
    <col min="772" max="772" width="21.85546875" style="166" customWidth="1"/>
    <col min="773" max="773" width="16.5703125" style="166" bestFit="1" customWidth="1"/>
    <col min="774" max="774" width="16.42578125" style="166" customWidth="1"/>
    <col min="775" max="775" width="22.140625" style="166" customWidth="1"/>
    <col min="776" max="776" width="18.7109375" style="166" customWidth="1"/>
    <col min="777" max="777" width="14.5703125" style="166" customWidth="1"/>
    <col min="778" max="778" width="25.7109375" style="166" customWidth="1"/>
    <col min="779" max="779" width="17.7109375" style="166" bestFit="1" customWidth="1"/>
    <col min="780" max="780" width="17.7109375" style="166" customWidth="1"/>
    <col min="781" max="1024" width="9.140625" style="166"/>
    <col min="1025" max="1025" width="8.5703125" style="166" customWidth="1"/>
    <col min="1026" max="1026" width="30.5703125" style="166" customWidth="1"/>
    <col min="1027" max="1027" width="23.85546875" style="166" bestFit="1" customWidth="1"/>
    <col min="1028" max="1028" width="21.85546875" style="166" customWidth="1"/>
    <col min="1029" max="1029" width="16.5703125" style="166" bestFit="1" customWidth="1"/>
    <col min="1030" max="1030" width="16.42578125" style="166" customWidth="1"/>
    <col min="1031" max="1031" width="22.140625" style="166" customWidth="1"/>
    <col min="1032" max="1032" width="18.7109375" style="166" customWidth="1"/>
    <col min="1033" max="1033" width="14.5703125" style="166" customWidth="1"/>
    <col min="1034" max="1034" width="25.7109375" style="166" customWidth="1"/>
    <col min="1035" max="1035" width="17.7109375" style="166" bestFit="1" customWidth="1"/>
    <col min="1036" max="1036" width="17.7109375" style="166" customWidth="1"/>
    <col min="1037" max="1280" width="9.140625" style="166"/>
    <col min="1281" max="1281" width="8.5703125" style="166" customWidth="1"/>
    <col min="1282" max="1282" width="30.5703125" style="166" customWidth="1"/>
    <col min="1283" max="1283" width="23.85546875" style="166" bestFit="1" customWidth="1"/>
    <col min="1284" max="1284" width="21.85546875" style="166" customWidth="1"/>
    <col min="1285" max="1285" width="16.5703125" style="166" bestFit="1" customWidth="1"/>
    <col min="1286" max="1286" width="16.42578125" style="166" customWidth="1"/>
    <col min="1287" max="1287" width="22.140625" style="166" customWidth="1"/>
    <col min="1288" max="1288" width="18.7109375" style="166" customWidth="1"/>
    <col min="1289" max="1289" width="14.5703125" style="166" customWidth="1"/>
    <col min="1290" max="1290" width="25.7109375" style="166" customWidth="1"/>
    <col min="1291" max="1291" width="17.7109375" style="166" bestFit="1" customWidth="1"/>
    <col min="1292" max="1292" width="17.7109375" style="166" customWidth="1"/>
    <col min="1293" max="1536" width="9.140625" style="166"/>
    <col min="1537" max="1537" width="8.5703125" style="166" customWidth="1"/>
    <col min="1538" max="1538" width="30.5703125" style="166" customWidth="1"/>
    <col min="1539" max="1539" width="23.85546875" style="166" bestFit="1" customWidth="1"/>
    <col min="1540" max="1540" width="21.85546875" style="166" customWidth="1"/>
    <col min="1541" max="1541" width="16.5703125" style="166" bestFit="1" customWidth="1"/>
    <col min="1542" max="1542" width="16.42578125" style="166" customWidth="1"/>
    <col min="1543" max="1543" width="22.140625" style="166" customWidth="1"/>
    <col min="1544" max="1544" width="18.7109375" style="166" customWidth="1"/>
    <col min="1545" max="1545" width="14.5703125" style="166" customWidth="1"/>
    <col min="1546" max="1546" width="25.7109375" style="166" customWidth="1"/>
    <col min="1547" max="1547" width="17.7109375" style="166" bestFit="1" customWidth="1"/>
    <col min="1548" max="1548" width="17.7109375" style="166" customWidth="1"/>
    <col min="1549" max="1792" width="9.140625" style="166"/>
    <col min="1793" max="1793" width="8.5703125" style="166" customWidth="1"/>
    <col min="1794" max="1794" width="30.5703125" style="166" customWidth="1"/>
    <col min="1795" max="1795" width="23.85546875" style="166" bestFit="1" customWidth="1"/>
    <col min="1796" max="1796" width="21.85546875" style="166" customWidth="1"/>
    <col min="1797" max="1797" width="16.5703125" style="166" bestFit="1" customWidth="1"/>
    <col min="1798" max="1798" width="16.42578125" style="166" customWidth="1"/>
    <col min="1799" max="1799" width="22.140625" style="166" customWidth="1"/>
    <col min="1800" max="1800" width="18.7109375" style="166" customWidth="1"/>
    <col min="1801" max="1801" width="14.5703125" style="166" customWidth="1"/>
    <col min="1802" max="1802" width="25.7109375" style="166" customWidth="1"/>
    <col min="1803" max="1803" width="17.7109375" style="166" bestFit="1" customWidth="1"/>
    <col min="1804" max="1804" width="17.7109375" style="166" customWidth="1"/>
    <col min="1805" max="2048" width="9.140625" style="166"/>
    <col min="2049" max="2049" width="8.5703125" style="166" customWidth="1"/>
    <col min="2050" max="2050" width="30.5703125" style="166" customWidth="1"/>
    <col min="2051" max="2051" width="23.85546875" style="166" bestFit="1" customWidth="1"/>
    <col min="2052" max="2052" width="21.85546875" style="166" customWidth="1"/>
    <col min="2053" max="2053" width="16.5703125" style="166" bestFit="1" customWidth="1"/>
    <col min="2054" max="2054" width="16.42578125" style="166" customWidth="1"/>
    <col min="2055" max="2055" width="22.140625" style="166" customWidth="1"/>
    <col min="2056" max="2056" width="18.7109375" style="166" customWidth="1"/>
    <col min="2057" max="2057" width="14.5703125" style="166" customWidth="1"/>
    <col min="2058" max="2058" width="25.7109375" style="166" customWidth="1"/>
    <col min="2059" max="2059" width="17.7109375" style="166" bestFit="1" customWidth="1"/>
    <col min="2060" max="2060" width="17.7109375" style="166" customWidth="1"/>
    <col min="2061" max="2304" width="9.140625" style="166"/>
    <col min="2305" max="2305" width="8.5703125" style="166" customWidth="1"/>
    <col min="2306" max="2306" width="30.5703125" style="166" customWidth="1"/>
    <col min="2307" max="2307" width="23.85546875" style="166" bestFit="1" customWidth="1"/>
    <col min="2308" max="2308" width="21.85546875" style="166" customWidth="1"/>
    <col min="2309" max="2309" width="16.5703125" style="166" bestFit="1" customWidth="1"/>
    <col min="2310" max="2310" width="16.42578125" style="166" customWidth="1"/>
    <col min="2311" max="2311" width="22.140625" style="166" customWidth="1"/>
    <col min="2312" max="2312" width="18.7109375" style="166" customWidth="1"/>
    <col min="2313" max="2313" width="14.5703125" style="166" customWidth="1"/>
    <col min="2314" max="2314" width="25.7109375" style="166" customWidth="1"/>
    <col min="2315" max="2315" width="17.7109375" style="166" bestFit="1" customWidth="1"/>
    <col min="2316" max="2316" width="17.7109375" style="166" customWidth="1"/>
    <col min="2317" max="2560" width="9.140625" style="166"/>
    <col min="2561" max="2561" width="8.5703125" style="166" customWidth="1"/>
    <col min="2562" max="2562" width="30.5703125" style="166" customWidth="1"/>
    <col min="2563" max="2563" width="23.85546875" style="166" bestFit="1" customWidth="1"/>
    <col min="2564" max="2564" width="21.85546875" style="166" customWidth="1"/>
    <col min="2565" max="2565" width="16.5703125" style="166" bestFit="1" customWidth="1"/>
    <col min="2566" max="2566" width="16.42578125" style="166" customWidth="1"/>
    <col min="2567" max="2567" width="22.140625" style="166" customWidth="1"/>
    <col min="2568" max="2568" width="18.7109375" style="166" customWidth="1"/>
    <col min="2569" max="2569" width="14.5703125" style="166" customWidth="1"/>
    <col min="2570" max="2570" width="25.7109375" style="166" customWidth="1"/>
    <col min="2571" max="2571" width="17.7109375" style="166" bestFit="1" customWidth="1"/>
    <col min="2572" max="2572" width="17.7109375" style="166" customWidth="1"/>
    <col min="2573" max="2816" width="9.140625" style="166"/>
    <col min="2817" max="2817" width="8.5703125" style="166" customWidth="1"/>
    <col min="2818" max="2818" width="30.5703125" style="166" customWidth="1"/>
    <col min="2819" max="2819" width="23.85546875" style="166" bestFit="1" customWidth="1"/>
    <col min="2820" max="2820" width="21.85546875" style="166" customWidth="1"/>
    <col min="2821" max="2821" width="16.5703125" style="166" bestFit="1" customWidth="1"/>
    <col min="2822" max="2822" width="16.42578125" style="166" customWidth="1"/>
    <col min="2823" max="2823" width="22.140625" style="166" customWidth="1"/>
    <col min="2824" max="2824" width="18.7109375" style="166" customWidth="1"/>
    <col min="2825" max="2825" width="14.5703125" style="166" customWidth="1"/>
    <col min="2826" max="2826" width="25.7109375" style="166" customWidth="1"/>
    <col min="2827" max="2827" width="17.7109375" style="166" bestFit="1" customWidth="1"/>
    <col min="2828" max="2828" width="17.7109375" style="166" customWidth="1"/>
    <col min="2829" max="3072" width="9.140625" style="166"/>
    <col min="3073" max="3073" width="8.5703125" style="166" customWidth="1"/>
    <col min="3074" max="3074" width="30.5703125" style="166" customWidth="1"/>
    <col min="3075" max="3075" width="23.85546875" style="166" bestFit="1" customWidth="1"/>
    <col min="3076" max="3076" width="21.85546875" style="166" customWidth="1"/>
    <col min="3077" max="3077" width="16.5703125" style="166" bestFit="1" customWidth="1"/>
    <col min="3078" max="3078" width="16.42578125" style="166" customWidth="1"/>
    <col min="3079" max="3079" width="22.140625" style="166" customWidth="1"/>
    <col min="3080" max="3080" width="18.7109375" style="166" customWidth="1"/>
    <col min="3081" max="3081" width="14.5703125" style="166" customWidth="1"/>
    <col min="3082" max="3082" width="25.7109375" style="166" customWidth="1"/>
    <col min="3083" max="3083" width="17.7109375" style="166" bestFit="1" customWidth="1"/>
    <col min="3084" max="3084" width="17.7109375" style="166" customWidth="1"/>
    <col min="3085" max="3328" width="9.140625" style="166"/>
    <col min="3329" max="3329" width="8.5703125" style="166" customWidth="1"/>
    <col min="3330" max="3330" width="30.5703125" style="166" customWidth="1"/>
    <col min="3331" max="3331" width="23.85546875" style="166" bestFit="1" customWidth="1"/>
    <col min="3332" max="3332" width="21.85546875" style="166" customWidth="1"/>
    <col min="3333" max="3333" width="16.5703125" style="166" bestFit="1" customWidth="1"/>
    <col min="3334" max="3334" width="16.42578125" style="166" customWidth="1"/>
    <col min="3335" max="3335" width="22.140625" style="166" customWidth="1"/>
    <col min="3336" max="3336" width="18.7109375" style="166" customWidth="1"/>
    <col min="3337" max="3337" width="14.5703125" style="166" customWidth="1"/>
    <col min="3338" max="3338" width="25.7109375" style="166" customWidth="1"/>
    <col min="3339" max="3339" width="17.7109375" style="166" bestFit="1" customWidth="1"/>
    <col min="3340" max="3340" width="17.7109375" style="166" customWidth="1"/>
    <col min="3341" max="3584" width="9.140625" style="166"/>
    <col min="3585" max="3585" width="8.5703125" style="166" customWidth="1"/>
    <col min="3586" max="3586" width="30.5703125" style="166" customWidth="1"/>
    <col min="3587" max="3587" width="23.85546875" style="166" bestFit="1" customWidth="1"/>
    <col min="3588" max="3588" width="21.85546875" style="166" customWidth="1"/>
    <col min="3589" max="3589" width="16.5703125" style="166" bestFit="1" customWidth="1"/>
    <col min="3590" max="3590" width="16.42578125" style="166" customWidth="1"/>
    <col min="3591" max="3591" width="22.140625" style="166" customWidth="1"/>
    <col min="3592" max="3592" width="18.7109375" style="166" customWidth="1"/>
    <col min="3593" max="3593" width="14.5703125" style="166" customWidth="1"/>
    <col min="3594" max="3594" width="25.7109375" style="166" customWidth="1"/>
    <col min="3595" max="3595" width="17.7109375" style="166" bestFit="1" customWidth="1"/>
    <col min="3596" max="3596" width="17.7109375" style="166" customWidth="1"/>
    <col min="3597" max="3840" width="9.140625" style="166"/>
    <col min="3841" max="3841" width="8.5703125" style="166" customWidth="1"/>
    <col min="3842" max="3842" width="30.5703125" style="166" customWidth="1"/>
    <col min="3843" max="3843" width="23.85546875" style="166" bestFit="1" customWidth="1"/>
    <col min="3844" max="3844" width="21.85546875" style="166" customWidth="1"/>
    <col min="3845" max="3845" width="16.5703125" style="166" bestFit="1" customWidth="1"/>
    <col min="3846" max="3846" width="16.42578125" style="166" customWidth="1"/>
    <col min="3847" max="3847" width="22.140625" style="166" customWidth="1"/>
    <col min="3848" max="3848" width="18.7109375" style="166" customWidth="1"/>
    <col min="3849" max="3849" width="14.5703125" style="166" customWidth="1"/>
    <col min="3850" max="3850" width="25.7109375" style="166" customWidth="1"/>
    <col min="3851" max="3851" width="17.7109375" style="166" bestFit="1" customWidth="1"/>
    <col min="3852" max="3852" width="17.7109375" style="166" customWidth="1"/>
    <col min="3853" max="4096" width="9.140625" style="166"/>
    <col min="4097" max="4097" width="8.5703125" style="166" customWidth="1"/>
    <col min="4098" max="4098" width="30.5703125" style="166" customWidth="1"/>
    <col min="4099" max="4099" width="23.85546875" style="166" bestFit="1" customWidth="1"/>
    <col min="4100" max="4100" width="21.85546875" style="166" customWidth="1"/>
    <col min="4101" max="4101" width="16.5703125" style="166" bestFit="1" customWidth="1"/>
    <col min="4102" max="4102" width="16.42578125" style="166" customWidth="1"/>
    <col min="4103" max="4103" width="22.140625" style="166" customWidth="1"/>
    <col min="4104" max="4104" width="18.7109375" style="166" customWidth="1"/>
    <col min="4105" max="4105" width="14.5703125" style="166" customWidth="1"/>
    <col min="4106" max="4106" width="25.7109375" style="166" customWidth="1"/>
    <col min="4107" max="4107" width="17.7109375" style="166" bestFit="1" customWidth="1"/>
    <col min="4108" max="4108" width="17.7109375" style="166" customWidth="1"/>
    <col min="4109" max="4352" width="9.140625" style="166"/>
    <col min="4353" max="4353" width="8.5703125" style="166" customWidth="1"/>
    <col min="4354" max="4354" width="30.5703125" style="166" customWidth="1"/>
    <col min="4355" max="4355" width="23.85546875" style="166" bestFit="1" customWidth="1"/>
    <col min="4356" max="4356" width="21.85546875" style="166" customWidth="1"/>
    <col min="4357" max="4357" width="16.5703125" style="166" bestFit="1" customWidth="1"/>
    <col min="4358" max="4358" width="16.42578125" style="166" customWidth="1"/>
    <col min="4359" max="4359" width="22.140625" style="166" customWidth="1"/>
    <col min="4360" max="4360" width="18.7109375" style="166" customWidth="1"/>
    <col min="4361" max="4361" width="14.5703125" style="166" customWidth="1"/>
    <col min="4362" max="4362" width="25.7109375" style="166" customWidth="1"/>
    <col min="4363" max="4363" width="17.7109375" style="166" bestFit="1" customWidth="1"/>
    <col min="4364" max="4364" width="17.7109375" style="166" customWidth="1"/>
    <col min="4365" max="4608" width="9.140625" style="166"/>
    <col min="4609" max="4609" width="8.5703125" style="166" customWidth="1"/>
    <col min="4610" max="4610" width="30.5703125" style="166" customWidth="1"/>
    <col min="4611" max="4611" width="23.85546875" style="166" bestFit="1" customWidth="1"/>
    <col min="4612" max="4612" width="21.85546875" style="166" customWidth="1"/>
    <col min="4613" max="4613" width="16.5703125" style="166" bestFit="1" customWidth="1"/>
    <col min="4614" max="4614" width="16.42578125" style="166" customWidth="1"/>
    <col min="4615" max="4615" width="22.140625" style="166" customWidth="1"/>
    <col min="4616" max="4616" width="18.7109375" style="166" customWidth="1"/>
    <col min="4617" max="4617" width="14.5703125" style="166" customWidth="1"/>
    <col min="4618" max="4618" width="25.7109375" style="166" customWidth="1"/>
    <col min="4619" max="4619" width="17.7109375" style="166" bestFit="1" customWidth="1"/>
    <col min="4620" max="4620" width="17.7109375" style="166" customWidth="1"/>
    <col min="4621" max="4864" width="9.140625" style="166"/>
    <col min="4865" max="4865" width="8.5703125" style="166" customWidth="1"/>
    <col min="4866" max="4866" width="30.5703125" style="166" customWidth="1"/>
    <col min="4867" max="4867" width="23.85546875" style="166" bestFit="1" customWidth="1"/>
    <col min="4868" max="4868" width="21.85546875" style="166" customWidth="1"/>
    <col min="4869" max="4869" width="16.5703125" style="166" bestFit="1" customWidth="1"/>
    <col min="4870" max="4870" width="16.42578125" style="166" customWidth="1"/>
    <col min="4871" max="4871" width="22.140625" style="166" customWidth="1"/>
    <col min="4872" max="4872" width="18.7109375" style="166" customWidth="1"/>
    <col min="4873" max="4873" width="14.5703125" style="166" customWidth="1"/>
    <col min="4874" max="4874" width="25.7109375" style="166" customWidth="1"/>
    <col min="4875" max="4875" width="17.7109375" style="166" bestFit="1" customWidth="1"/>
    <col min="4876" max="4876" width="17.7109375" style="166" customWidth="1"/>
    <col min="4877" max="5120" width="9.140625" style="166"/>
    <col min="5121" max="5121" width="8.5703125" style="166" customWidth="1"/>
    <col min="5122" max="5122" width="30.5703125" style="166" customWidth="1"/>
    <col min="5123" max="5123" width="23.85546875" style="166" bestFit="1" customWidth="1"/>
    <col min="5124" max="5124" width="21.85546875" style="166" customWidth="1"/>
    <col min="5125" max="5125" width="16.5703125" style="166" bestFit="1" customWidth="1"/>
    <col min="5126" max="5126" width="16.42578125" style="166" customWidth="1"/>
    <col min="5127" max="5127" width="22.140625" style="166" customWidth="1"/>
    <col min="5128" max="5128" width="18.7109375" style="166" customWidth="1"/>
    <col min="5129" max="5129" width="14.5703125" style="166" customWidth="1"/>
    <col min="5130" max="5130" width="25.7109375" style="166" customWidth="1"/>
    <col min="5131" max="5131" width="17.7109375" style="166" bestFit="1" customWidth="1"/>
    <col min="5132" max="5132" width="17.7109375" style="166" customWidth="1"/>
    <col min="5133" max="5376" width="9.140625" style="166"/>
    <col min="5377" max="5377" width="8.5703125" style="166" customWidth="1"/>
    <col min="5378" max="5378" width="30.5703125" style="166" customWidth="1"/>
    <col min="5379" max="5379" width="23.85546875" style="166" bestFit="1" customWidth="1"/>
    <col min="5380" max="5380" width="21.85546875" style="166" customWidth="1"/>
    <col min="5381" max="5381" width="16.5703125" style="166" bestFit="1" customWidth="1"/>
    <col min="5382" max="5382" width="16.42578125" style="166" customWidth="1"/>
    <col min="5383" max="5383" width="22.140625" style="166" customWidth="1"/>
    <col min="5384" max="5384" width="18.7109375" style="166" customWidth="1"/>
    <col min="5385" max="5385" width="14.5703125" style="166" customWidth="1"/>
    <col min="5386" max="5386" width="25.7109375" style="166" customWidth="1"/>
    <col min="5387" max="5387" width="17.7109375" style="166" bestFit="1" customWidth="1"/>
    <col min="5388" max="5388" width="17.7109375" style="166" customWidth="1"/>
    <col min="5389" max="5632" width="9.140625" style="166"/>
    <col min="5633" max="5633" width="8.5703125" style="166" customWidth="1"/>
    <col min="5634" max="5634" width="30.5703125" style="166" customWidth="1"/>
    <col min="5635" max="5635" width="23.85546875" style="166" bestFit="1" customWidth="1"/>
    <col min="5636" max="5636" width="21.85546875" style="166" customWidth="1"/>
    <col min="5637" max="5637" width="16.5703125" style="166" bestFit="1" customWidth="1"/>
    <col min="5638" max="5638" width="16.42578125" style="166" customWidth="1"/>
    <col min="5639" max="5639" width="22.140625" style="166" customWidth="1"/>
    <col min="5640" max="5640" width="18.7109375" style="166" customWidth="1"/>
    <col min="5641" max="5641" width="14.5703125" style="166" customWidth="1"/>
    <col min="5642" max="5642" width="25.7109375" style="166" customWidth="1"/>
    <col min="5643" max="5643" width="17.7109375" style="166" bestFit="1" customWidth="1"/>
    <col min="5644" max="5644" width="17.7109375" style="166" customWidth="1"/>
    <col min="5645" max="5888" width="9.140625" style="166"/>
    <col min="5889" max="5889" width="8.5703125" style="166" customWidth="1"/>
    <col min="5890" max="5890" width="30.5703125" style="166" customWidth="1"/>
    <col min="5891" max="5891" width="23.85546875" style="166" bestFit="1" customWidth="1"/>
    <col min="5892" max="5892" width="21.85546875" style="166" customWidth="1"/>
    <col min="5893" max="5893" width="16.5703125" style="166" bestFit="1" customWidth="1"/>
    <col min="5894" max="5894" width="16.42578125" style="166" customWidth="1"/>
    <col min="5895" max="5895" width="22.140625" style="166" customWidth="1"/>
    <col min="5896" max="5896" width="18.7109375" style="166" customWidth="1"/>
    <col min="5897" max="5897" width="14.5703125" style="166" customWidth="1"/>
    <col min="5898" max="5898" width="25.7109375" style="166" customWidth="1"/>
    <col min="5899" max="5899" width="17.7109375" style="166" bestFit="1" customWidth="1"/>
    <col min="5900" max="5900" width="17.7109375" style="166" customWidth="1"/>
    <col min="5901" max="6144" width="9.140625" style="166"/>
    <col min="6145" max="6145" width="8.5703125" style="166" customWidth="1"/>
    <col min="6146" max="6146" width="30.5703125" style="166" customWidth="1"/>
    <col min="6147" max="6147" width="23.85546875" style="166" bestFit="1" customWidth="1"/>
    <col min="6148" max="6148" width="21.85546875" style="166" customWidth="1"/>
    <col min="6149" max="6149" width="16.5703125" style="166" bestFit="1" customWidth="1"/>
    <col min="6150" max="6150" width="16.42578125" style="166" customWidth="1"/>
    <col min="6151" max="6151" width="22.140625" style="166" customWidth="1"/>
    <col min="6152" max="6152" width="18.7109375" style="166" customWidth="1"/>
    <col min="6153" max="6153" width="14.5703125" style="166" customWidth="1"/>
    <col min="6154" max="6154" width="25.7109375" style="166" customWidth="1"/>
    <col min="6155" max="6155" width="17.7109375" style="166" bestFit="1" customWidth="1"/>
    <col min="6156" max="6156" width="17.7109375" style="166" customWidth="1"/>
    <col min="6157" max="6400" width="9.140625" style="166"/>
    <col min="6401" max="6401" width="8.5703125" style="166" customWidth="1"/>
    <col min="6402" max="6402" width="30.5703125" style="166" customWidth="1"/>
    <col min="6403" max="6403" width="23.85546875" style="166" bestFit="1" customWidth="1"/>
    <col min="6404" max="6404" width="21.85546875" style="166" customWidth="1"/>
    <col min="6405" max="6405" width="16.5703125" style="166" bestFit="1" customWidth="1"/>
    <col min="6406" max="6406" width="16.42578125" style="166" customWidth="1"/>
    <col min="6407" max="6407" width="22.140625" style="166" customWidth="1"/>
    <col min="6408" max="6408" width="18.7109375" style="166" customWidth="1"/>
    <col min="6409" max="6409" width="14.5703125" style="166" customWidth="1"/>
    <col min="6410" max="6410" width="25.7109375" style="166" customWidth="1"/>
    <col min="6411" max="6411" width="17.7109375" style="166" bestFit="1" customWidth="1"/>
    <col min="6412" max="6412" width="17.7109375" style="166" customWidth="1"/>
    <col min="6413" max="6656" width="9.140625" style="166"/>
    <col min="6657" max="6657" width="8.5703125" style="166" customWidth="1"/>
    <col min="6658" max="6658" width="30.5703125" style="166" customWidth="1"/>
    <col min="6659" max="6659" width="23.85546875" style="166" bestFit="1" customWidth="1"/>
    <col min="6660" max="6660" width="21.85546875" style="166" customWidth="1"/>
    <col min="6661" max="6661" width="16.5703125" style="166" bestFit="1" customWidth="1"/>
    <col min="6662" max="6662" width="16.42578125" style="166" customWidth="1"/>
    <col min="6663" max="6663" width="22.140625" style="166" customWidth="1"/>
    <col min="6664" max="6664" width="18.7109375" style="166" customWidth="1"/>
    <col min="6665" max="6665" width="14.5703125" style="166" customWidth="1"/>
    <col min="6666" max="6666" width="25.7109375" style="166" customWidth="1"/>
    <col min="6667" max="6667" width="17.7109375" style="166" bestFit="1" customWidth="1"/>
    <col min="6668" max="6668" width="17.7109375" style="166" customWidth="1"/>
    <col min="6669" max="6912" width="9.140625" style="166"/>
    <col min="6913" max="6913" width="8.5703125" style="166" customWidth="1"/>
    <col min="6914" max="6914" width="30.5703125" style="166" customWidth="1"/>
    <col min="6915" max="6915" width="23.85546875" style="166" bestFit="1" customWidth="1"/>
    <col min="6916" max="6916" width="21.85546875" style="166" customWidth="1"/>
    <col min="6917" max="6917" width="16.5703125" style="166" bestFit="1" customWidth="1"/>
    <col min="6918" max="6918" width="16.42578125" style="166" customWidth="1"/>
    <col min="6919" max="6919" width="22.140625" style="166" customWidth="1"/>
    <col min="6920" max="6920" width="18.7109375" style="166" customWidth="1"/>
    <col min="6921" max="6921" width="14.5703125" style="166" customWidth="1"/>
    <col min="6922" max="6922" width="25.7109375" style="166" customWidth="1"/>
    <col min="6923" max="6923" width="17.7109375" style="166" bestFit="1" customWidth="1"/>
    <col min="6924" max="6924" width="17.7109375" style="166" customWidth="1"/>
    <col min="6925" max="7168" width="9.140625" style="166"/>
    <col min="7169" max="7169" width="8.5703125" style="166" customWidth="1"/>
    <col min="7170" max="7170" width="30.5703125" style="166" customWidth="1"/>
    <col min="7171" max="7171" width="23.85546875" style="166" bestFit="1" customWidth="1"/>
    <col min="7172" max="7172" width="21.85546875" style="166" customWidth="1"/>
    <col min="7173" max="7173" width="16.5703125" style="166" bestFit="1" customWidth="1"/>
    <col min="7174" max="7174" width="16.42578125" style="166" customWidth="1"/>
    <col min="7175" max="7175" width="22.140625" style="166" customWidth="1"/>
    <col min="7176" max="7176" width="18.7109375" style="166" customWidth="1"/>
    <col min="7177" max="7177" width="14.5703125" style="166" customWidth="1"/>
    <col min="7178" max="7178" width="25.7109375" style="166" customWidth="1"/>
    <col min="7179" max="7179" width="17.7109375" style="166" bestFit="1" customWidth="1"/>
    <col min="7180" max="7180" width="17.7109375" style="166" customWidth="1"/>
    <col min="7181" max="7424" width="9.140625" style="166"/>
    <col min="7425" max="7425" width="8.5703125" style="166" customWidth="1"/>
    <col min="7426" max="7426" width="30.5703125" style="166" customWidth="1"/>
    <col min="7427" max="7427" width="23.85546875" style="166" bestFit="1" customWidth="1"/>
    <col min="7428" max="7428" width="21.85546875" style="166" customWidth="1"/>
    <col min="7429" max="7429" width="16.5703125" style="166" bestFit="1" customWidth="1"/>
    <col min="7430" max="7430" width="16.42578125" style="166" customWidth="1"/>
    <col min="7431" max="7431" width="22.140625" style="166" customWidth="1"/>
    <col min="7432" max="7432" width="18.7109375" style="166" customWidth="1"/>
    <col min="7433" max="7433" width="14.5703125" style="166" customWidth="1"/>
    <col min="7434" max="7434" width="25.7109375" style="166" customWidth="1"/>
    <col min="7435" max="7435" width="17.7109375" style="166" bestFit="1" customWidth="1"/>
    <col min="7436" max="7436" width="17.7109375" style="166" customWidth="1"/>
    <col min="7437" max="7680" width="9.140625" style="166"/>
    <col min="7681" max="7681" width="8.5703125" style="166" customWidth="1"/>
    <col min="7682" max="7682" width="30.5703125" style="166" customWidth="1"/>
    <col min="7683" max="7683" width="23.85546875" style="166" bestFit="1" customWidth="1"/>
    <col min="7684" max="7684" width="21.85546875" style="166" customWidth="1"/>
    <col min="7685" max="7685" width="16.5703125" style="166" bestFit="1" customWidth="1"/>
    <col min="7686" max="7686" width="16.42578125" style="166" customWidth="1"/>
    <col min="7687" max="7687" width="22.140625" style="166" customWidth="1"/>
    <col min="7688" max="7688" width="18.7109375" style="166" customWidth="1"/>
    <col min="7689" max="7689" width="14.5703125" style="166" customWidth="1"/>
    <col min="7690" max="7690" width="25.7109375" style="166" customWidth="1"/>
    <col min="7691" max="7691" width="17.7109375" style="166" bestFit="1" customWidth="1"/>
    <col min="7692" max="7692" width="17.7109375" style="166" customWidth="1"/>
    <col min="7693" max="7936" width="9.140625" style="166"/>
    <col min="7937" max="7937" width="8.5703125" style="166" customWidth="1"/>
    <col min="7938" max="7938" width="30.5703125" style="166" customWidth="1"/>
    <col min="7939" max="7939" width="23.85546875" style="166" bestFit="1" customWidth="1"/>
    <col min="7940" max="7940" width="21.85546875" style="166" customWidth="1"/>
    <col min="7941" max="7941" width="16.5703125" style="166" bestFit="1" customWidth="1"/>
    <col min="7942" max="7942" width="16.42578125" style="166" customWidth="1"/>
    <col min="7943" max="7943" width="22.140625" style="166" customWidth="1"/>
    <col min="7944" max="7944" width="18.7109375" style="166" customWidth="1"/>
    <col min="7945" max="7945" width="14.5703125" style="166" customWidth="1"/>
    <col min="7946" max="7946" width="25.7109375" style="166" customWidth="1"/>
    <col min="7947" max="7947" width="17.7109375" style="166" bestFit="1" customWidth="1"/>
    <col min="7948" max="7948" width="17.7109375" style="166" customWidth="1"/>
    <col min="7949" max="8192" width="9.140625" style="166"/>
    <col min="8193" max="8193" width="8.5703125" style="166" customWidth="1"/>
    <col min="8194" max="8194" width="30.5703125" style="166" customWidth="1"/>
    <col min="8195" max="8195" width="23.85546875" style="166" bestFit="1" customWidth="1"/>
    <col min="8196" max="8196" width="21.85546875" style="166" customWidth="1"/>
    <col min="8197" max="8197" width="16.5703125" style="166" bestFit="1" customWidth="1"/>
    <col min="8198" max="8198" width="16.42578125" style="166" customWidth="1"/>
    <col min="8199" max="8199" width="22.140625" style="166" customWidth="1"/>
    <col min="8200" max="8200" width="18.7109375" style="166" customWidth="1"/>
    <col min="8201" max="8201" width="14.5703125" style="166" customWidth="1"/>
    <col min="8202" max="8202" width="25.7109375" style="166" customWidth="1"/>
    <col min="8203" max="8203" width="17.7109375" style="166" bestFit="1" customWidth="1"/>
    <col min="8204" max="8204" width="17.7109375" style="166" customWidth="1"/>
    <col min="8205" max="8448" width="9.140625" style="166"/>
    <col min="8449" max="8449" width="8.5703125" style="166" customWidth="1"/>
    <col min="8450" max="8450" width="30.5703125" style="166" customWidth="1"/>
    <col min="8451" max="8451" width="23.85546875" style="166" bestFit="1" customWidth="1"/>
    <col min="8452" max="8452" width="21.85546875" style="166" customWidth="1"/>
    <col min="8453" max="8453" width="16.5703125" style="166" bestFit="1" customWidth="1"/>
    <col min="8454" max="8454" width="16.42578125" style="166" customWidth="1"/>
    <col min="8455" max="8455" width="22.140625" style="166" customWidth="1"/>
    <col min="8456" max="8456" width="18.7109375" style="166" customWidth="1"/>
    <col min="8457" max="8457" width="14.5703125" style="166" customWidth="1"/>
    <col min="8458" max="8458" width="25.7109375" style="166" customWidth="1"/>
    <col min="8459" max="8459" width="17.7109375" style="166" bestFit="1" customWidth="1"/>
    <col min="8460" max="8460" width="17.7109375" style="166" customWidth="1"/>
    <col min="8461" max="8704" width="9.140625" style="166"/>
    <col min="8705" max="8705" width="8.5703125" style="166" customWidth="1"/>
    <col min="8706" max="8706" width="30.5703125" style="166" customWidth="1"/>
    <col min="8707" max="8707" width="23.85546875" style="166" bestFit="1" customWidth="1"/>
    <col min="8708" max="8708" width="21.85546875" style="166" customWidth="1"/>
    <col min="8709" max="8709" width="16.5703125" style="166" bestFit="1" customWidth="1"/>
    <col min="8710" max="8710" width="16.42578125" style="166" customWidth="1"/>
    <col min="8711" max="8711" width="22.140625" style="166" customWidth="1"/>
    <col min="8712" max="8712" width="18.7109375" style="166" customWidth="1"/>
    <col min="8713" max="8713" width="14.5703125" style="166" customWidth="1"/>
    <col min="8714" max="8714" width="25.7109375" style="166" customWidth="1"/>
    <col min="8715" max="8715" width="17.7109375" style="166" bestFit="1" customWidth="1"/>
    <col min="8716" max="8716" width="17.7109375" style="166" customWidth="1"/>
    <col min="8717" max="8960" width="9.140625" style="166"/>
    <col min="8961" max="8961" width="8.5703125" style="166" customWidth="1"/>
    <col min="8962" max="8962" width="30.5703125" style="166" customWidth="1"/>
    <col min="8963" max="8963" width="23.85546875" style="166" bestFit="1" customWidth="1"/>
    <col min="8964" max="8964" width="21.85546875" style="166" customWidth="1"/>
    <col min="8965" max="8965" width="16.5703125" style="166" bestFit="1" customWidth="1"/>
    <col min="8966" max="8966" width="16.42578125" style="166" customWidth="1"/>
    <col min="8967" max="8967" width="22.140625" style="166" customWidth="1"/>
    <col min="8968" max="8968" width="18.7109375" style="166" customWidth="1"/>
    <col min="8969" max="8969" width="14.5703125" style="166" customWidth="1"/>
    <col min="8970" max="8970" width="25.7109375" style="166" customWidth="1"/>
    <col min="8971" max="8971" width="17.7109375" style="166" bestFit="1" customWidth="1"/>
    <col min="8972" max="8972" width="17.7109375" style="166" customWidth="1"/>
    <col min="8973" max="9216" width="9.140625" style="166"/>
    <col min="9217" max="9217" width="8.5703125" style="166" customWidth="1"/>
    <col min="9218" max="9218" width="30.5703125" style="166" customWidth="1"/>
    <col min="9219" max="9219" width="23.85546875" style="166" bestFit="1" customWidth="1"/>
    <col min="9220" max="9220" width="21.85546875" style="166" customWidth="1"/>
    <col min="9221" max="9221" width="16.5703125" style="166" bestFit="1" customWidth="1"/>
    <col min="9222" max="9222" width="16.42578125" style="166" customWidth="1"/>
    <col min="9223" max="9223" width="22.140625" style="166" customWidth="1"/>
    <col min="9224" max="9224" width="18.7109375" style="166" customWidth="1"/>
    <col min="9225" max="9225" width="14.5703125" style="166" customWidth="1"/>
    <col min="9226" max="9226" width="25.7109375" style="166" customWidth="1"/>
    <col min="9227" max="9227" width="17.7109375" style="166" bestFit="1" customWidth="1"/>
    <col min="9228" max="9228" width="17.7109375" style="166" customWidth="1"/>
    <col min="9229" max="9472" width="9.140625" style="166"/>
    <col min="9473" max="9473" width="8.5703125" style="166" customWidth="1"/>
    <col min="9474" max="9474" width="30.5703125" style="166" customWidth="1"/>
    <col min="9475" max="9475" width="23.85546875" style="166" bestFit="1" customWidth="1"/>
    <col min="9476" max="9476" width="21.85546875" style="166" customWidth="1"/>
    <col min="9477" max="9477" width="16.5703125" style="166" bestFit="1" customWidth="1"/>
    <col min="9478" max="9478" width="16.42578125" style="166" customWidth="1"/>
    <col min="9479" max="9479" width="22.140625" style="166" customWidth="1"/>
    <col min="9480" max="9480" width="18.7109375" style="166" customWidth="1"/>
    <col min="9481" max="9481" width="14.5703125" style="166" customWidth="1"/>
    <col min="9482" max="9482" width="25.7109375" style="166" customWidth="1"/>
    <col min="9483" max="9483" width="17.7109375" style="166" bestFit="1" customWidth="1"/>
    <col min="9484" max="9484" width="17.7109375" style="166" customWidth="1"/>
    <col min="9485" max="9728" width="9.140625" style="166"/>
    <col min="9729" max="9729" width="8.5703125" style="166" customWidth="1"/>
    <col min="9730" max="9730" width="30.5703125" style="166" customWidth="1"/>
    <col min="9731" max="9731" width="23.85546875" style="166" bestFit="1" customWidth="1"/>
    <col min="9732" max="9732" width="21.85546875" style="166" customWidth="1"/>
    <col min="9733" max="9733" width="16.5703125" style="166" bestFit="1" customWidth="1"/>
    <col min="9734" max="9734" width="16.42578125" style="166" customWidth="1"/>
    <col min="9735" max="9735" width="22.140625" style="166" customWidth="1"/>
    <col min="9736" max="9736" width="18.7109375" style="166" customWidth="1"/>
    <col min="9737" max="9737" width="14.5703125" style="166" customWidth="1"/>
    <col min="9738" max="9738" width="25.7109375" style="166" customWidth="1"/>
    <col min="9739" max="9739" width="17.7109375" style="166" bestFit="1" customWidth="1"/>
    <col min="9740" max="9740" width="17.7109375" style="166" customWidth="1"/>
    <col min="9741" max="9984" width="9.140625" style="166"/>
    <col min="9985" max="9985" width="8.5703125" style="166" customWidth="1"/>
    <col min="9986" max="9986" width="30.5703125" style="166" customWidth="1"/>
    <col min="9987" max="9987" width="23.85546875" style="166" bestFit="1" customWidth="1"/>
    <col min="9988" max="9988" width="21.85546875" style="166" customWidth="1"/>
    <col min="9989" max="9989" width="16.5703125" style="166" bestFit="1" customWidth="1"/>
    <col min="9990" max="9990" width="16.42578125" style="166" customWidth="1"/>
    <col min="9991" max="9991" width="22.140625" style="166" customWidth="1"/>
    <col min="9992" max="9992" width="18.7109375" style="166" customWidth="1"/>
    <col min="9993" max="9993" width="14.5703125" style="166" customWidth="1"/>
    <col min="9994" max="9994" width="25.7109375" style="166" customWidth="1"/>
    <col min="9995" max="9995" width="17.7109375" style="166" bestFit="1" customWidth="1"/>
    <col min="9996" max="9996" width="17.7109375" style="166" customWidth="1"/>
    <col min="9997" max="10240" width="9.140625" style="166"/>
    <col min="10241" max="10241" width="8.5703125" style="166" customWidth="1"/>
    <col min="10242" max="10242" width="30.5703125" style="166" customWidth="1"/>
    <col min="10243" max="10243" width="23.85546875" style="166" bestFit="1" customWidth="1"/>
    <col min="10244" max="10244" width="21.85546875" style="166" customWidth="1"/>
    <col min="10245" max="10245" width="16.5703125" style="166" bestFit="1" customWidth="1"/>
    <col min="10246" max="10246" width="16.42578125" style="166" customWidth="1"/>
    <col min="10247" max="10247" width="22.140625" style="166" customWidth="1"/>
    <col min="10248" max="10248" width="18.7109375" style="166" customWidth="1"/>
    <col min="10249" max="10249" width="14.5703125" style="166" customWidth="1"/>
    <col min="10250" max="10250" width="25.7109375" style="166" customWidth="1"/>
    <col min="10251" max="10251" width="17.7109375" style="166" bestFit="1" customWidth="1"/>
    <col min="10252" max="10252" width="17.7109375" style="166" customWidth="1"/>
    <col min="10253" max="10496" width="9.140625" style="166"/>
    <col min="10497" max="10497" width="8.5703125" style="166" customWidth="1"/>
    <col min="10498" max="10498" width="30.5703125" style="166" customWidth="1"/>
    <col min="10499" max="10499" width="23.85546875" style="166" bestFit="1" customWidth="1"/>
    <col min="10500" max="10500" width="21.85546875" style="166" customWidth="1"/>
    <col min="10501" max="10501" width="16.5703125" style="166" bestFit="1" customWidth="1"/>
    <col min="10502" max="10502" width="16.42578125" style="166" customWidth="1"/>
    <col min="10503" max="10503" width="22.140625" style="166" customWidth="1"/>
    <col min="10504" max="10504" width="18.7109375" style="166" customWidth="1"/>
    <col min="10505" max="10505" width="14.5703125" style="166" customWidth="1"/>
    <col min="10506" max="10506" width="25.7109375" style="166" customWidth="1"/>
    <col min="10507" max="10507" width="17.7109375" style="166" bestFit="1" customWidth="1"/>
    <col min="10508" max="10508" width="17.7109375" style="166" customWidth="1"/>
    <col min="10509" max="10752" width="9.140625" style="166"/>
    <col min="10753" max="10753" width="8.5703125" style="166" customWidth="1"/>
    <col min="10754" max="10754" width="30.5703125" style="166" customWidth="1"/>
    <col min="10755" max="10755" width="23.85546875" style="166" bestFit="1" customWidth="1"/>
    <col min="10756" max="10756" width="21.85546875" style="166" customWidth="1"/>
    <col min="10757" max="10757" width="16.5703125" style="166" bestFit="1" customWidth="1"/>
    <col min="10758" max="10758" width="16.42578125" style="166" customWidth="1"/>
    <col min="10759" max="10759" width="22.140625" style="166" customWidth="1"/>
    <col min="10760" max="10760" width="18.7109375" style="166" customWidth="1"/>
    <col min="10761" max="10761" width="14.5703125" style="166" customWidth="1"/>
    <col min="10762" max="10762" width="25.7109375" style="166" customWidth="1"/>
    <col min="10763" max="10763" width="17.7109375" style="166" bestFit="1" customWidth="1"/>
    <col min="10764" max="10764" width="17.7109375" style="166" customWidth="1"/>
    <col min="10765" max="11008" width="9.140625" style="166"/>
    <col min="11009" max="11009" width="8.5703125" style="166" customWidth="1"/>
    <col min="11010" max="11010" width="30.5703125" style="166" customWidth="1"/>
    <col min="11011" max="11011" width="23.85546875" style="166" bestFit="1" customWidth="1"/>
    <col min="11012" max="11012" width="21.85546875" style="166" customWidth="1"/>
    <col min="11013" max="11013" width="16.5703125" style="166" bestFit="1" customWidth="1"/>
    <col min="11014" max="11014" width="16.42578125" style="166" customWidth="1"/>
    <col min="11015" max="11015" width="22.140625" style="166" customWidth="1"/>
    <col min="11016" max="11016" width="18.7109375" style="166" customWidth="1"/>
    <col min="11017" max="11017" width="14.5703125" style="166" customWidth="1"/>
    <col min="11018" max="11018" width="25.7109375" style="166" customWidth="1"/>
    <col min="11019" max="11019" width="17.7109375" style="166" bestFit="1" customWidth="1"/>
    <col min="11020" max="11020" width="17.7109375" style="166" customWidth="1"/>
    <col min="11021" max="11264" width="9.140625" style="166"/>
    <col min="11265" max="11265" width="8.5703125" style="166" customWidth="1"/>
    <col min="11266" max="11266" width="30.5703125" style="166" customWidth="1"/>
    <col min="11267" max="11267" width="23.85546875" style="166" bestFit="1" customWidth="1"/>
    <col min="11268" max="11268" width="21.85546875" style="166" customWidth="1"/>
    <col min="11269" max="11269" width="16.5703125" style="166" bestFit="1" customWidth="1"/>
    <col min="11270" max="11270" width="16.42578125" style="166" customWidth="1"/>
    <col min="11271" max="11271" width="22.140625" style="166" customWidth="1"/>
    <col min="11272" max="11272" width="18.7109375" style="166" customWidth="1"/>
    <col min="11273" max="11273" width="14.5703125" style="166" customWidth="1"/>
    <col min="11274" max="11274" width="25.7109375" style="166" customWidth="1"/>
    <col min="11275" max="11275" width="17.7109375" style="166" bestFit="1" customWidth="1"/>
    <col min="11276" max="11276" width="17.7109375" style="166" customWidth="1"/>
    <col min="11277" max="11520" width="9.140625" style="166"/>
    <col min="11521" max="11521" width="8.5703125" style="166" customWidth="1"/>
    <col min="11522" max="11522" width="30.5703125" style="166" customWidth="1"/>
    <col min="11523" max="11523" width="23.85546875" style="166" bestFit="1" customWidth="1"/>
    <col min="11524" max="11524" width="21.85546875" style="166" customWidth="1"/>
    <col min="11525" max="11525" width="16.5703125" style="166" bestFit="1" customWidth="1"/>
    <col min="11526" max="11526" width="16.42578125" style="166" customWidth="1"/>
    <col min="11527" max="11527" width="22.140625" style="166" customWidth="1"/>
    <col min="11528" max="11528" width="18.7109375" style="166" customWidth="1"/>
    <col min="11529" max="11529" width="14.5703125" style="166" customWidth="1"/>
    <col min="11530" max="11530" width="25.7109375" style="166" customWidth="1"/>
    <col min="11531" max="11531" width="17.7109375" style="166" bestFit="1" customWidth="1"/>
    <col min="11532" max="11532" width="17.7109375" style="166" customWidth="1"/>
    <col min="11533" max="11776" width="9.140625" style="166"/>
    <col min="11777" max="11777" width="8.5703125" style="166" customWidth="1"/>
    <col min="11778" max="11778" width="30.5703125" style="166" customWidth="1"/>
    <col min="11779" max="11779" width="23.85546875" style="166" bestFit="1" customWidth="1"/>
    <col min="11780" max="11780" width="21.85546875" style="166" customWidth="1"/>
    <col min="11781" max="11781" width="16.5703125" style="166" bestFit="1" customWidth="1"/>
    <col min="11782" max="11782" width="16.42578125" style="166" customWidth="1"/>
    <col min="11783" max="11783" width="22.140625" style="166" customWidth="1"/>
    <col min="11784" max="11784" width="18.7109375" style="166" customWidth="1"/>
    <col min="11785" max="11785" width="14.5703125" style="166" customWidth="1"/>
    <col min="11786" max="11786" width="25.7109375" style="166" customWidth="1"/>
    <col min="11787" max="11787" width="17.7109375" style="166" bestFit="1" customWidth="1"/>
    <col min="11788" max="11788" width="17.7109375" style="166" customWidth="1"/>
    <col min="11789" max="12032" width="9.140625" style="166"/>
    <col min="12033" max="12033" width="8.5703125" style="166" customWidth="1"/>
    <col min="12034" max="12034" width="30.5703125" style="166" customWidth="1"/>
    <col min="12035" max="12035" width="23.85546875" style="166" bestFit="1" customWidth="1"/>
    <col min="12036" max="12036" width="21.85546875" style="166" customWidth="1"/>
    <col min="12037" max="12037" width="16.5703125" style="166" bestFit="1" customWidth="1"/>
    <col min="12038" max="12038" width="16.42578125" style="166" customWidth="1"/>
    <col min="12039" max="12039" width="22.140625" style="166" customWidth="1"/>
    <col min="12040" max="12040" width="18.7109375" style="166" customWidth="1"/>
    <col min="12041" max="12041" width="14.5703125" style="166" customWidth="1"/>
    <col min="12042" max="12042" width="25.7109375" style="166" customWidth="1"/>
    <col min="12043" max="12043" width="17.7109375" style="166" bestFit="1" customWidth="1"/>
    <col min="12044" max="12044" width="17.7109375" style="166" customWidth="1"/>
    <col min="12045" max="12288" width="9.140625" style="166"/>
    <col min="12289" max="12289" width="8.5703125" style="166" customWidth="1"/>
    <col min="12290" max="12290" width="30.5703125" style="166" customWidth="1"/>
    <col min="12291" max="12291" width="23.85546875" style="166" bestFit="1" customWidth="1"/>
    <col min="12292" max="12292" width="21.85546875" style="166" customWidth="1"/>
    <col min="12293" max="12293" width="16.5703125" style="166" bestFit="1" customWidth="1"/>
    <col min="12294" max="12294" width="16.42578125" style="166" customWidth="1"/>
    <col min="12295" max="12295" width="22.140625" style="166" customWidth="1"/>
    <col min="12296" max="12296" width="18.7109375" style="166" customWidth="1"/>
    <col min="12297" max="12297" width="14.5703125" style="166" customWidth="1"/>
    <col min="12298" max="12298" width="25.7109375" style="166" customWidth="1"/>
    <col min="12299" max="12299" width="17.7109375" style="166" bestFit="1" customWidth="1"/>
    <col min="12300" max="12300" width="17.7109375" style="166" customWidth="1"/>
    <col min="12301" max="12544" width="9.140625" style="166"/>
    <col min="12545" max="12545" width="8.5703125" style="166" customWidth="1"/>
    <col min="12546" max="12546" width="30.5703125" style="166" customWidth="1"/>
    <col min="12547" max="12547" width="23.85546875" style="166" bestFit="1" customWidth="1"/>
    <col min="12548" max="12548" width="21.85546875" style="166" customWidth="1"/>
    <col min="12549" max="12549" width="16.5703125" style="166" bestFit="1" customWidth="1"/>
    <col min="12550" max="12550" width="16.42578125" style="166" customWidth="1"/>
    <col min="12551" max="12551" width="22.140625" style="166" customWidth="1"/>
    <col min="12552" max="12552" width="18.7109375" style="166" customWidth="1"/>
    <col min="12553" max="12553" width="14.5703125" style="166" customWidth="1"/>
    <col min="12554" max="12554" width="25.7109375" style="166" customWidth="1"/>
    <col min="12555" max="12555" width="17.7109375" style="166" bestFit="1" customWidth="1"/>
    <col min="12556" max="12556" width="17.7109375" style="166" customWidth="1"/>
    <col min="12557" max="12800" width="9.140625" style="166"/>
    <col min="12801" max="12801" width="8.5703125" style="166" customWidth="1"/>
    <col min="12802" max="12802" width="30.5703125" style="166" customWidth="1"/>
    <col min="12803" max="12803" width="23.85546875" style="166" bestFit="1" customWidth="1"/>
    <col min="12804" max="12804" width="21.85546875" style="166" customWidth="1"/>
    <col min="12805" max="12805" width="16.5703125" style="166" bestFit="1" customWidth="1"/>
    <col min="12806" max="12806" width="16.42578125" style="166" customWidth="1"/>
    <col min="12807" max="12807" width="22.140625" style="166" customWidth="1"/>
    <col min="12808" max="12808" width="18.7109375" style="166" customWidth="1"/>
    <col min="12809" max="12809" width="14.5703125" style="166" customWidth="1"/>
    <col min="12810" max="12810" width="25.7109375" style="166" customWidth="1"/>
    <col min="12811" max="12811" width="17.7109375" style="166" bestFit="1" customWidth="1"/>
    <col min="12812" max="12812" width="17.7109375" style="166" customWidth="1"/>
    <col min="12813" max="13056" width="9.140625" style="166"/>
    <col min="13057" max="13057" width="8.5703125" style="166" customWidth="1"/>
    <col min="13058" max="13058" width="30.5703125" style="166" customWidth="1"/>
    <col min="13059" max="13059" width="23.85546875" style="166" bestFit="1" customWidth="1"/>
    <col min="13060" max="13060" width="21.85546875" style="166" customWidth="1"/>
    <col min="13061" max="13061" width="16.5703125" style="166" bestFit="1" customWidth="1"/>
    <col min="13062" max="13062" width="16.42578125" style="166" customWidth="1"/>
    <col min="13063" max="13063" width="22.140625" style="166" customWidth="1"/>
    <col min="13064" max="13064" width="18.7109375" style="166" customWidth="1"/>
    <col min="13065" max="13065" width="14.5703125" style="166" customWidth="1"/>
    <col min="13066" max="13066" width="25.7109375" style="166" customWidth="1"/>
    <col min="13067" max="13067" width="17.7109375" style="166" bestFit="1" customWidth="1"/>
    <col min="13068" max="13068" width="17.7109375" style="166" customWidth="1"/>
    <col min="13069" max="13312" width="9.140625" style="166"/>
    <col min="13313" max="13313" width="8.5703125" style="166" customWidth="1"/>
    <col min="13314" max="13314" width="30.5703125" style="166" customWidth="1"/>
    <col min="13315" max="13315" width="23.85546875" style="166" bestFit="1" customWidth="1"/>
    <col min="13316" max="13316" width="21.85546875" style="166" customWidth="1"/>
    <col min="13317" max="13317" width="16.5703125" style="166" bestFit="1" customWidth="1"/>
    <col min="13318" max="13318" width="16.42578125" style="166" customWidth="1"/>
    <col min="13319" max="13319" width="22.140625" style="166" customWidth="1"/>
    <col min="13320" max="13320" width="18.7109375" style="166" customWidth="1"/>
    <col min="13321" max="13321" width="14.5703125" style="166" customWidth="1"/>
    <col min="13322" max="13322" width="25.7109375" style="166" customWidth="1"/>
    <col min="13323" max="13323" width="17.7109375" style="166" bestFit="1" customWidth="1"/>
    <col min="13324" max="13324" width="17.7109375" style="166" customWidth="1"/>
    <col min="13325" max="13568" width="9.140625" style="166"/>
    <col min="13569" max="13569" width="8.5703125" style="166" customWidth="1"/>
    <col min="13570" max="13570" width="30.5703125" style="166" customWidth="1"/>
    <col min="13571" max="13571" width="23.85546875" style="166" bestFit="1" customWidth="1"/>
    <col min="13572" max="13572" width="21.85546875" style="166" customWidth="1"/>
    <col min="13573" max="13573" width="16.5703125" style="166" bestFit="1" customWidth="1"/>
    <col min="13574" max="13574" width="16.42578125" style="166" customWidth="1"/>
    <col min="13575" max="13575" width="22.140625" style="166" customWidth="1"/>
    <col min="13576" max="13576" width="18.7109375" style="166" customWidth="1"/>
    <col min="13577" max="13577" width="14.5703125" style="166" customWidth="1"/>
    <col min="13578" max="13578" width="25.7109375" style="166" customWidth="1"/>
    <col min="13579" max="13579" width="17.7109375" style="166" bestFit="1" customWidth="1"/>
    <col min="13580" max="13580" width="17.7109375" style="166" customWidth="1"/>
    <col min="13581" max="13824" width="9.140625" style="166"/>
    <col min="13825" max="13825" width="8.5703125" style="166" customWidth="1"/>
    <col min="13826" max="13826" width="30.5703125" style="166" customWidth="1"/>
    <col min="13827" max="13827" width="23.85546875" style="166" bestFit="1" customWidth="1"/>
    <col min="13828" max="13828" width="21.85546875" style="166" customWidth="1"/>
    <col min="13829" max="13829" width="16.5703125" style="166" bestFit="1" customWidth="1"/>
    <col min="13830" max="13830" width="16.42578125" style="166" customWidth="1"/>
    <col min="13831" max="13831" width="22.140625" style="166" customWidth="1"/>
    <col min="13832" max="13832" width="18.7109375" style="166" customWidth="1"/>
    <col min="13833" max="13833" width="14.5703125" style="166" customWidth="1"/>
    <col min="13834" max="13834" width="25.7109375" style="166" customWidth="1"/>
    <col min="13835" max="13835" width="17.7109375" style="166" bestFit="1" customWidth="1"/>
    <col min="13836" max="13836" width="17.7109375" style="166" customWidth="1"/>
    <col min="13837" max="14080" width="9.140625" style="166"/>
    <col min="14081" max="14081" width="8.5703125" style="166" customWidth="1"/>
    <col min="14082" max="14082" width="30.5703125" style="166" customWidth="1"/>
    <col min="14083" max="14083" width="23.85546875" style="166" bestFit="1" customWidth="1"/>
    <col min="14084" max="14084" width="21.85546875" style="166" customWidth="1"/>
    <col min="14085" max="14085" width="16.5703125" style="166" bestFit="1" customWidth="1"/>
    <col min="14086" max="14086" width="16.42578125" style="166" customWidth="1"/>
    <col min="14087" max="14087" width="22.140625" style="166" customWidth="1"/>
    <col min="14088" max="14088" width="18.7109375" style="166" customWidth="1"/>
    <col min="14089" max="14089" width="14.5703125" style="166" customWidth="1"/>
    <col min="14090" max="14090" width="25.7109375" style="166" customWidth="1"/>
    <col min="14091" max="14091" width="17.7109375" style="166" bestFit="1" customWidth="1"/>
    <col min="14092" max="14092" width="17.7109375" style="166" customWidth="1"/>
    <col min="14093" max="14336" width="9.140625" style="166"/>
    <col min="14337" max="14337" width="8.5703125" style="166" customWidth="1"/>
    <col min="14338" max="14338" width="30.5703125" style="166" customWidth="1"/>
    <col min="14339" max="14339" width="23.85546875" style="166" bestFit="1" customWidth="1"/>
    <col min="14340" max="14340" width="21.85546875" style="166" customWidth="1"/>
    <col min="14341" max="14341" width="16.5703125" style="166" bestFit="1" customWidth="1"/>
    <col min="14342" max="14342" width="16.42578125" style="166" customWidth="1"/>
    <col min="14343" max="14343" width="22.140625" style="166" customWidth="1"/>
    <col min="14344" max="14344" width="18.7109375" style="166" customWidth="1"/>
    <col min="14345" max="14345" width="14.5703125" style="166" customWidth="1"/>
    <col min="14346" max="14346" width="25.7109375" style="166" customWidth="1"/>
    <col min="14347" max="14347" width="17.7109375" style="166" bestFit="1" customWidth="1"/>
    <col min="14348" max="14348" width="17.7109375" style="166" customWidth="1"/>
    <col min="14349" max="14592" width="9.140625" style="166"/>
    <col min="14593" max="14593" width="8.5703125" style="166" customWidth="1"/>
    <col min="14594" max="14594" width="30.5703125" style="166" customWidth="1"/>
    <col min="14595" max="14595" width="23.85546875" style="166" bestFit="1" customWidth="1"/>
    <col min="14596" max="14596" width="21.85546875" style="166" customWidth="1"/>
    <col min="14597" max="14597" width="16.5703125" style="166" bestFit="1" customWidth="1"/>
    <col min="14598" max="14598" width="16.42578125" style="166" customWidth="1"/>
    <col min="14599" max="14599" width="22.140625" style="166" customWidth="1"/>
    <col min="14600" max="14600" width="18.7109375" style="166" customWidth="1"/>
    <col min="14601" max="14601" width="14.5703125" style="166" customWidth="1"/>
    <col min="14602" max="14602" width="25.7109375" style="166" customWidth="1"/>
    <col min="14603" max="14603" width="17.7109375" style="166" bestFit="1" customWidth="1"/>
    <col min="14604" max="14604" width="17.7109375" style="166" customWidth="1"/>
    <col min="14605" max="14848" width="9.140625" style="166"/>
    <col min="14849" max="14849" width="8.5703125" style="166" customWidth="1"/>
    <col min="14850" max="14850" width="30.5703125" style="166" customWidth="1"/>
    <col min="14851" max="14851" width="23.85546875" style="166" bestFit="1" customWidth="1"/>
    <col min="14852" max="14852" width="21.85546875" style="166" customWidth="1"/>
    <col min="14853" max="14853" width="16.5703125" style="166" bestFit="1" customWidth="1"/>
    <col min="14854" max="14854" width="16.42578125" style="166" customWidth="1"/>
    <col min="14855" max="14855" width="22.140625" style="166" customWidth="1"/>
    <col min="14856" max="14856" width="18.7109375" style="166" customWidth="1"/>
    <col min="14857" max="14857" width="14.5703125" style="166" customWidth="1"/>
    <col min="14858" max="14858" width="25.7109375" style="166" customWidth="1"/>
    <col min="14859" max="14859" width="17.7109375" style="166" bestFit="1" customWidth="1"/>
    <col min="14860" max="14860" width="17.7109375" style="166" customWidth="1"/>
    <col min="14861" max="15104" width="9.140625" style="166"/>
    <col min="15105" max="15105" width="8.5703125" style="166" customWidth="1"/>
    <col min="15106" max="15106" width="30.5703125" style="166" customWidth="1"/>
    <col min="15107" max="15107" width="23.85546875" style="166" bestFit="1" customWidth="1"/>
    <col min="15108" max="15108" width="21.85546875" style="166" customWidth="1"/>
    <col min="15109" max="15109" width="16.5703125" style="166" bestFit="1" customWidth="1"/>
    <col min="15110" max="15110" width="16.42578125" style="166" customWidth="1"/>
    <col min="15111" max="15111" width="22.140625" style="166" customWidth="1"/>
    <col min="15112" max="15112" width="18.7109375" style="166" customWidth="1"/>
    <col min="15113" max="15113" width="14.5703125" style="166" customWidth="1"/>
    <col min="15114" max="15114" width="25.7109375" style="166" customWidth="1"/>
    <col min="15115" max="15115" width="17.7109375" style="166" bestFit="1" customWidth="1"/>
    <col min="15116" max="15116" width="17.7109375" style="166" customWidth="1"/>
    <col min="15117" max="15360" width="9.140625" style="166"/>
    <col min="15361" max="15361" width="8.5703125" style="166" customWidth="1"/>
    <col min="15362" max="15362" width="30.5703125" style="166" customWidth="1"/>
    <col min="15363" max="15363" width="23.85546875" style="166" bestFit="1" customWidth="1"/>
    <col min="15364" max="15364" width="21.85546875" style="166" customWidth="1"/>
    <col min="15365" max="15365" width="16.5703125" style="166" bestFit="1" customWidth="1"/>
    <col min="15366" max="15366" width="16.42578125" style="166" customWidth="1"/>
    <col min="15367" max="15367" width="22.140625" style="166" customWidth="1"/>
    <col min="15368" max="15368" width="18.7109375" style="166" customWidth="1"/>
    <col min="15369" max="15369" width="14.5703125" style="166" customWidth="1"/>
    <col min="15370" max="15370" width="25.7109375" style="166" customWidth="1"/>
    <col min="15371" max="15371" width="17.7109375" style="166" bestFit="1" customWidth="1"/>
    <col min="15372" max="15372" width="17.7109375" style="166" customWidth="1"/>
    <col min="15373" max="15616" width="9.140625" style="166"/>
    <col min="15617" max="15617" width="8.5703125" style="166" customWidth="1"/>
    <col min="15618" max="15618" width="30.5703125" style="166" customWidth="1"/>
    <col min="15619" max="15619" width="23.85546875" style="166" bestFit="1" customWidth="1"/>
    <col min="15620" max="15620" width="21.85546875" style="166" customWidth="1"/>
    <col min="15621" max="15621" width="16.5703125" style="166" bestFit="1" customWidth="1"/>
    <col min="15622" max="15622" width="16.42578125" style="166" customWidth="1"/>
    <col min="15623" max="15623" width="22.140625" style="166" customWidth="1"/>
    <col min="15624" max="15624" width="18.7109375" style="166" customWidth="1"/>
    <col min="15625" max="15625" width="14.5703125" style="166" customWidth="1"/>
    <col min="15626" max="15626" width="25.7109375" style="166" customWidth="1"/>
    <col min="15627" max="15627" width="17.7109375" style="166" bestFit="1" customWidth="1"/>
    <col min="15628" max="15628" width="17.7109375" style="166" customWidth="1"/>
    <col min="15629" max="15872" width="9.140625" style="166"/>
    <col min="15873" max="15873" width="8.5703125" style="166" customWidth="1"/>
    <col min="15874" max="15874" width="30.5703125" style="166" customWidth="1"/>
    <col min="15875" max="15875" width="23.85546875" style="166" bestFit="1" customWidth="1"/>
    <col min="15876" max="15876" width="21.85546875" style="166" customWidth="1"/>
    <col min="15877" max="15877" width="16.5703125" style="166" bestFit="1" customWidth="1"/>
    <col min="15878" max="15878" width="16.42578125" style="166" customWidth="1"/>
    <col min="15879" max="15879" width="22.140625" style="166" customWidth="1"/>
    <col min="15880" max="15880" width="18.7109375" style="166" customWidth="1"/>
    <col min="15881" max="15881" width="14.5703125" style="166" customWidth="1"/>
    <col min="15882" max="15882" width="25.7109375" style="166" customWidth="1"/>
    <col min="15883" max="15883" width="17.7109375" style="166" bestFit="1" customWidth="1"/>
    <col min="15884" max="15884" width="17.7109375" style="166" customWidth="1"/>
    <col min="15885" max="16128" width="9.140625" style="166"/>
    <col min="16129" max="16129" width="8.5703125" style="166" customWidth="1"/>
    <col min="16130" max="16130" width="30.5703125" style="166" customWidth="1"/>
    <col min="16131" max="16131" width="23.85546875" style="166" bestFit="1" customWidth="1"/>
    <col min="16132" max="16132" width="21.85546875" style="166" customWidth="1"/>
    <col min="16133" max="16133" width="16.5703125" style="166" bestFit="1" customWidth="1"/>
    <col min="16134" max="16134" width="16.42578125" style="166" customWidth="1"/>
    <col min="16135" max="16135" width="22.140625" style="166" customWidth="1"/>
    <col min="16136" max="16136" width="18.7109375" style="166" customWidth="1"/>
    <col min="16137" max="16137" width="14.5703125" style="166" customWidth="1"/>
    <col min="16138" max="16138" width="25.7109375" style="166" customWidth="1"/>
    <col min="16139" max="16139" width="17.7109375" style="166" bestFit="1" customWidth="1"/>
    <col min="16140" max="16140" width="17.7109375" style="166" customWidth="1"/>
    <col min="16141" max="16384" width="9.140625" style="166"/>
  </cols>
  <sheetData>
    <row r="1" spans="1:14" ht="7.5" customHeight="1" x14ac:dyDescent="0.25"/>
    <row r="2" spans="1:14" ht="9" customHeight="1" x14ac:dyDescent="0.25"/>
    <row r="3" spans="1:14" ht="6" customHeight="1" x14ac:dyDescent="0.3"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</row>
    <row r="4" spans="1:14" ht="30.75" customHeight="1" x14ac:dyDescent="0.25">
      <c r="A4" s="346" t="s">
        <v>158</v>
      </c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</row>
    <row r="5" spans="1:14" ht="8.25" customHeight="1" x14ac:dyDescent="0.25">
      <c r="A5" s="168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</row>
    <row r="6" spans="1:14" ht="7.5" customHeight="1" x14ac:dyDescent="0.3"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</row>
    <row r="7" spans="1:14" ht="6" customHeight="1" thickBot="1" x14ac:dyDescent="0.3">
      <c r="A7" s="170"/>
      <c r="B7" s="170"/>
      <c r="C7" s="170"/>
      <c r="J7" s="170"/>
      <c r="K7" s="170"/>
      <c r="L7" s="170"/>
    </row>
    <row r="8" spans="1:14" ht="36.75" customHeight="1" x14ac:dyDescent="0.25">
      <c r="A8" s="171" t="s">
        <v>121</v>
      </c>
      <c r="B8" s="172" t="s">
        <v>122</v>
      </c>
      <c r="C8" s="172" t="s">
        <v>123</v>
      </c>
      <c r="D8" s="173" t="s">
        <v>124</v>
      </c>
      <c r="E8" s="174"/>
      <c r="F8" s="174"/>
      <c r="G8" s="174"/>
      <c r="H8" s="174"/>
      <c r="I8" s="174"/>
      <c r="J8" s="174"/>
      <c r="K8" s="174"/>
      <c r="L8" s="175"/>
    </row>
    <row r="9" spans="1:14" ht="36.75" customHeight="1" x14ac:dyDescent="0.25">
      <c r="A9" s="176" t="s">
        <v>125</v>
      </c>
      <c r="B9" s="177" t="s">
        <v>126</v>
      </c>
      <c r="C9" s="178" t="s">
        <v>127</v>
      </c>
      <c r="D9" s="179" t="s">
        <v>128</v>
      </c>
      <c r="E9" s="180"/>
      <c r="F9" s="181" t="s">
        <v>129</v>
      </c>
      <c r="G9" s="179" t="s">
        <v>130</v>
      </c>
      <c r="H9" s="180"/>
      <c r="I9" s="181" t="s">
        <v>129</v>
      </c>
      <c r="J9" s="179" t="s">
        <v>131</v>
      </c>
      <c r="K9" s="180"/>
      <c r="L9" s="182" t="s">
        <v>129</v>
      </c>
    </row>
    <row r="10" spans="1:14" ht="36.75" customHeight="1" thickBot="1" x14ac:dyDescent="0.3">
      <c r="A10" s="176"/>
      <c r="B10" s="183"/>
      <c r="C10" s="184" t="s">
        <v>132</v>
      </c>
      <c r="D10" s="177" t="s">
        <v>133</v>
      </c>
      <c r="E10" s="177" t="s">
        <v>134</v>
      </c>
      <c r="F10" s="177" t="s">
        <v>135</v>
      </c>
      <c r="G10" s="177" t="s">
        <v>133</v>
      </c>
      <c r="H10" s="177" t="s">
        <v>134</v>
      </c>
      <c r="I10" s="177" t="s">
        <v>135</v>
      </c>
      <c r="J10" s="181" t="s">
        <v>133</v>
      </c>
      <c r="K10" s="185" t="s">
        <v>134</v>
      </c>
      <c r="L10" s="186" t="s">
        <v>135</v>
      </c>
      <c r="N10" s="187"/>
    </row>
    <row r="11" spans="1:14" ht="53.25" customHeight="1" x14ac:dyDescent="0.35">
      <c r="A11" s="197">
        <v>111</v>
      </c>
      <c r="B11" s="198" t="s">
        <v>136</v>
      </c>
      <c r="C11" s="277">
        <v>6538722</v>
      </c>
      <c r="D11" s="278">
        <v>2170651</v>
      </c>
      <c r="E11" s="279">
        <v>58.612525655541099</v>
      </c>
      <c r="F11" s="279">
        <v>33.196869357651238</v>
      </c>
      <c r="G11" s="280">
        <v>1572512</v>
      </c>
      <c r="H11" s="279">
        <v>74.319948125308386</v>
      </c>
      <c r="I11" s="279">
        <v>24.049225521439816</v>
      </c>
      <c r="J11" s="281">
        <v>3743163</v>
      </c>
      <c r="K11" s="282">
        <v>64.323705131529636</v>
      </c>
      <c r="L11" s="283">
        <v>57.246094879091054</v>
      </c>
    </row>
    <row r="12" spans="1:14" ht="53.25" customHeight="1" x14ac:dyDescent="0.35">
      <c r="A12" s="197">
        <v>201</v>
      </c>
      <c r="B12" s="198" t="s">
        <v>137</v>
      </c>
      <c r="C12" s="199">
        <v>561649</v>
      </c>
      <c r="D12" s="200">
        <v>180842</v>
      </c>
      <c r="E12" s="201">
        <v>4.8831462840407616</v>
      </c>
      <c r="F12" s="201">
        <v>32.198401492747251</v>
      </c>
      <c r="G12" s="202">
        <v>96424</v>
      </c>
      <c r="H12" s="201">
        <v>4.5571840965504462</v>
      </c>
      <c r="I12" s="201">
        <v>17.168017747739245</v>
      </c>
      <c r="J12" s="203">
        <v>277266</v>
      </c>
      <c r="K12" s="204">
        <v>4.7646272489332402</v>
      </c>
      <c r="L12" s="205">
        <v>49.366419240486501</v>
      </c>
    </row>
    <row r="13" spans="1:14" ht="53.25" customHeight="1" x14ac:dyDescent="0.35">
      <c r="A13" s="197">
        <v>205</v>
      </c>
      <c r="B13" s="198" t="s">
        <v>154</v>
      </c>
      <c r="C13" s="199">
        <v>354046</v>
      </c>
      <c r="D13" s="200">
        <v>154365</v>
      </c>
      <c r="E13" s="201">
        <v>4.1682069217104001</v>
      </c>
      <c r="F13" s="201">
        <v>43.600266632019569</v>
      </c>
      <c r="G13" s="202">
        <v>56614</v>
      </c>
      <c r="H13" s="201">
        <v>2.6756867630683954</v>
      </c>
      <c r="I13" s="201">
        <v>15.99057749557967</v>
      </c>
      <c r="J13" s="203">
        <v>210979</v>
      </c>
      <c r="K13" s="204">
        <v>3.6255303295488308</v>
      </c>
      <c r="L13" s="205">
        <v>59.59084412759924</v>
      </c>
    </row>
    <row r="14" spans="1:14" ht="53.25" customHeight="1" x14ac:dyDescent="0.35">
      <c r="A14" s="197">
        <v>207</v>
      </c>
      <c r="B14" s="198" t="s">
        <v>139</v>
      </c>
      <c r="C14" s="199">
        <v>663869</v>
      </c>
      <c r="D14" s="200">
        <v>274018</v>
      </c>
      <c r="E14" s="201">
        <v>7.3991107069169848</v>
      </c>
      <c r="F14" s="201">
        <v>41.275914374673313</v>
      </c>
      <c r="G14" s="202">
        <v>86652</v>
      </c>
      <c r="H14" s="201">
        <v>4.0953405410923551</v>
      </c>
      <c r="I14" s="201">
        <v>13.052575131539506</v>
      </c>
      <c r="J14" s="203">
        <v>360670</v>
      </c>
      <c r="K14" s="204">
        <v>6.1978681478174451</v>
      </c>
      <c r="L14" s="205">
        <v>54.328489506212819</v>
      </c>
    </row>
    <row r="15" spans="1:14" ht="53.25" customHeight="1" x14ac:dyDescent="0.35">
      <c r="A15" s="197">
        <v>209</v>
      </c>
      <c r="B15" s="198" t="s">
        <v>140</v>
      </c>
      <c r="C15" s="199">
        <v>131787</v>
      </c>
      <c r="D15" s="200">
        <v>47887</v>
      </c>
      <c r="E15" s="201">
        <v>1.293058172901538</v>
      </c>
      <c r="F15" s="201">
        <v>36.336664466146132</v>
      </c>
      <c r="G15" s="202">
        <v>23921</v>
      </c>
      <c r="H15" s="201">
        <v>1.1305525675514729</v>
      </c>
      <c r="I15" s="201">
        <v>18.15125922890725</v>
      </c>
      <c r="J15" s="203">
        <v>71808</v>
      </c>
      <c r="K15" s="204">
        <v>1.2339715417375305</v>
      </c>
      <c r="L15" s="205">
        <v>54.487923695053389</v>
      </c>
    </row>
    <row r="16" spans="1:14" ht="53.25" customHeight="1" x14ac:dyDescent="0.35">
      <c r="A16" s="197">
        <v>211</v>
      </c>
      <c r="B16" s="198" t="s">
        <v>141</v>
      </c>
      <c r="C16" s="199">
        <v>1074163</v>
      </c>
      <c r="D16" s="200">
        <v>413802</v>
      </c>
      <c r="E16" s="201">
        <v>11.173597386827369</v>
      </c>
      <c r="F16" s="201">
        <v>38.523203647863497</v>
      </c>
      <c r="G16" s="202">
        <v>148854</v>
      </c>
      <c r="H16" s="201">
        <v>7.0351269549896305</v>
      </c>
      <c r="I16" s="201">
        <v>13.857673369870309</v>
      </c>
      <c r="J16" s="203">
        <v>562656</v>
      </c>
      <c r="K16" s="204">
        <v>9.668859901234848</v>
      </c>
      <c r="L16" s="205">
        <v>52.380877017733809</v>
      </c>
    </row>
    <row r="17" spans="1:12" ht="53.25" customHeight="1" x14ac:dyDescent="0.35">
      <c r="A17" s="197">
        <v>213</v>
      </c>
      <c r="B17" s="198" t="s">
        <v>142</v>
      </c>
      <c r="C17" s="199">
        <v>367447</v>
      </c>
      <c r="D17" s="200">
        <v>169555</v>
      </c>
      <c r="E17" s="201">
        <v>4.578371551910128</v>
      </c>
      <c r="F17" s="201">
        <v>46.144069756998967</v>
      </c>
      <c r="G17" s="202">
        <v>42407</v>
      </c>
      <c r="H17" s="201">
        <v>2.0042365591804403</v>
      </c>
      <c r="I17" s="201">
        <v>11.540984141930673</v>
      </c>
      <c r="J17" s="203">
        <v>211962</v>
      </c>
      <c r="K17" s="204">
        <v>3.6424225146191294</v>
      </c>
      <c r="L17" s="205">
        <v>57.685053898929638</v>
      </c>
    </row>
    <row r="18" spans="1:12" ht="53.25" customHeight="1" x14ac:dyDescent="0.35">
      <c r="A18" s="197">
        <v>217</v>
      </c>
      <c r="B18" s="198" t="s">
        <v>143</v>
      </c>
      <c r="C18" s="199">
        <v>357104</v>
      </c>
      <c r="D18" s="200">
        <v>154303</v>
      </c>
      <c r="E18" s="201">
        <v>4.1665327803626457</v>
      </c>
      <c r="F18" s="201">
        <v>43.209541198082349</v>
      </c>
      <c r="G18" s="202">
        <v>43075</v>
      </c>
      <c r="H18" s="201">
        <v>2.0358075267455247</v>
      </c>
      <c r="I18" s="201">
        <v>12.062312379586899</v>
      </c>
      <c r="J18" s="203">
        <v>197378</v>
      </c>
      <c r="K18" s="204">
        <v>3.3918064138406625</v>
      </c>
      <c r="L18" s="205">
        <v>55.271853577669248</v>
      </c>
    </row>
    <row r="19" spans="1:12" ht="53.25" customHeight="1" x14ac:dyDescent="0.35">
      <c r="A19" s="197">
        <v>222</v>
      </c>
      <c r="B19" s="198" t="s">
        <v>155</v>
      </c>
      <c r="C19" s="199">
        <v>313530</v>
      </c>
      <c r="D19" s="200">
        <v>137968</v>
      </c>
      <c r="E19" s="201">
        <v>3.7254505397890743</v>
      </c>
      <c r="F19" s="201">
        <v>44.004720441425064</v>
      </c>
      <c r="G19" s="202">
        <v>45409</v>
      </c>
      <c r="H19" s="201">
        <v>2.1461168655133496</v>
      </c>
      <c r="I19" s="201">
        <v>14.483143558830095</v>
      </c>
      <c r="J19" s="203">
        <v>183377</v>
      </c>
      <c r="K19" s="204">
        <v>3.15120877073868</v>
      </c>
      <c r="L19" s="205">
        <v>58.487864000255165</v>
      </c>
    </row>
    <row r="20" spans="1:12" ht="22.5" customHeight="1" thickBot="1" x14ac:dyDescent="0.4">
      <c r="A20" s="284"/>
      <c r="B20" s="288"/>
      <c r="C20" s="285"/>
      <c r="D20" s="286"/>
      <c r="E20" s="287"/>
      <c r="F20" s="287"/>
      <c r="G20" s="289"/>
      <c r="H20" s="287"/>
      <c r="I20" s="287"/>
      <c r="J20" s="290"/>
      <c r="K20" s="291"/>
      <c r="L20" s="292"/>
    </row>
    <row r="21" spans="1:12" ht="36.75" customHeight="1" x14ac:dyDescent="0.35">
      <c r="A21" s="223" t="s">
        <v>145</v>
      </c>
      <c r="B21" s="224"/>
      <c r="C21" s="225">
        <v>3823595</v>
      </c>
      <c r="D21" s="293">
        <v>1532740</v>
      </c>
      <c r="E21" s="226">
        <v>41.387474344458901</v>
      </c>
      <c r="F21" s="226">
        <v>40.086358518619257</v>
      </c>
      <c r="G21" s="227">
        <v>543356</v>
      </c>
      <c r="H21" s="226">
        <v>25.680051874691618</v>
      </c>
      <c r="I21" s="226">
        <v>14.210605464229344</v>
      </c>
      <c r="J21" s="228">
        <v>2076096</v>
      </c>
      <c r="K21" s="229">
        <v>35.676294868470364</v>
      </c>
      <c r="L21" s="230">
        <v>54.296963982848602</v>
      </c>
    </row>
    <row r="22" spans="1:12" ht="36.75" customHeight="1" thickBot="1" x14ac:dyDescent="0.4">
      <c r="A22" s="265" t="s">
        <v>146</v>
      </c>
      <c r="B22" s="266"/>
      <c r="C22" s="267">
        <v>10362317</v>
      </c>
      <c r="D22" s="250">
        <v>3703391</v>
      </c>
      <c r="E22" s="251">
        <v>100</v>
      </c>
      <c r="F22" s="251">
        <v>35.739024390008531</v>
      </c>
      <c r="G22" s="252">
        <v>2115868</v>
      </c>
      <c r="H22" s="251">
        <v>100</v>
      </c>
      <c r="I22" s="251">
        <v>20.418869640834188</v>
      </c>
      <c r="J22" s="253">
        <v>5819259</v>
      </c>
      <c r="K22" s="254">
        <v>100</v>
      </c>
      <c r="L22" s="255">
        <v>56.157894030842712</v>
      </c>
    </row>
    <row r="23" spans="1:12" ht="24.75" customHeight="1" x14ac:dyDescent="0.25">
      <c r="A23" s="239"/>
      <c r="B23" s="240"/>
      <c r="C23" s="241"/>
      <c r="D23" s="241"/>
      <c r="E23" s="241"/>
      <c r="F23" s="241"/>
      <c r="G23" s="241"/>
      <c r="H23" s="241"/>
      <c r="I23" s="241"/>
      <c r="J23" s="241"/>
      <c r="K23" s="241"/>
      <c r="L23" s="242"/>
    </row>
    <row r="24" spans="1:12" x14ac:dyDescent="0.25">
      <c r="B24" s="246"/>
      <c r="C24" s="246"/>
      <c r="D24" s="246"/>
      <c r="E24" s="246"/>
      <c r="F24" s="246"/>
      <c r="G24" s="246"/>
      <c r="H24" s="166" t="s">
        <v>159</v>
      </c>
      <c r="I24" s="246"/>
      <c r="J24" s="246"/>
      <c r="K24" s="246"/>
      <c r="L24" s="246"/>
    </row>
    <row r="25" spans="1:12" x14ac:dyDescent="0.25">
      <c r="I25" s="348">
        <v>39472</v>
      </c>
      <c r="J25" s="348"/>
    </row>
  </sheetData>
  <sheetProtection password="CCEB" sheet="1" objects="1" scenarios="1"/>
  <mergeCells count="2">
    <mergeCell ref="A4:L4"/>
    <mergeCell ref="I25:J25"/>
  </mergeCells>
  <printOptions horizontalCentered="1" verticalCentered="1"/>
  <pageMargins left="0.59055118110236227" right="0.59055118110236227" top="0.78740157480314965" bottom="0.78740157480314965" header="0.51181102362204722" footer="0"/>
  <pageSetup paperSize="9" scale="57" orientation="landscape" horizontalDpi="300" verticalDpi="300" r:id="rId1"/>
  <headerFooter alignWithMargins="0">
    <oddHeader xml:space="preserve">&amp;C&amp;"Times New Roman CE,Obyčejné"&amp;14Všeobecná zdravotní pojišťovna  ČR - Ústředí 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FD403-9416-4E33-838F-4284C1B54AE6}">
  <dimension ref="B5"/>
  <sheetViews>
    <sheetView workbookViewId="0">
      <selection activeCell="J20" sqref="J20"/>
    </sheetView>
  </sheetViews>
  <sheetFormatPr defaultRowHeight="12.75" x14ac:dyDescent="0.2"/>
  <sheetData>
    <row r="5" spans="2:2" x14ac:dyDescent="0.2">
      <c r="B5" t="s">
        <v>192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74F0D-6F5C-4E50-AB15-A93AAAB69942}">
  <sheetPr>
    <pageSetUpPr fitToPage="1"/>
  </sheetPr>
  <dimension ref="A1:N25"/>
  <sheetViews>
    <sheetView topLeftCell="A7" zoomScale="75" workbookViewId="0">
      <selection activeCell="G39" sqref="G39"/>
    </sheetView>
  </sheetViews>
  <sheetFormatPr defaultRowHeight="15.75" x14ac:dyDescent="0.25"/>
  <cols>
    <col min="1" max="1" width="8.5703125" style="166" customWidth="1"/>
    <col min="2" max="2" width="30.5703125" style="166" customWidth="1"/>
    <col min="3" max="3" width="23.85546875" style="166" bestFit="1" customWidth="1"/>
    <col min="4" max="4" width="21.85546875" style="166" customWidth="1"/>
    <col min="5" max="5" width="16.5703125" style="166" bestFit="1" customWidth="1"/>
    <col min="6" max="6" width="16.42578125" style="166" customWidth="1"/>
    <col min="7" max="7" width="22.140625" style="166" customWidth="1"/>
    <col min="8" max="8" width="18.7109375" style="166" customWidth="1"/>
    <col min="9" max="9" width="15.5703125" style="166" bestFit="1" customWidth="1"/>
    <col min="10" max="10" width="25.7109375" style="166" customWidth="1"/>
    <col min="11" max="11" width="17.7109375" style="166" bestFit="1" customWidth="1"/>
    <col min="12" max="12" width="17.7109375" style="166" customWidth="1"/>
    <col min="13" max="256" width="9.140625" style="166"/>
    <col min="257" max="257" width="8.5703125" style="166" customWidth="1"/>
    <col min="258" max="258" width="30.5703125" style="166" customWidth="1"/>
    <col min="259" max="259" width="23.85546875" style="166" bestFit="1" customWidth="1"/>
    <col min="260" max="260" width="21.85546875" style="166" customWidth="1"/>
    <col min="261" max="261" width="16.5703125" style="166" bestFit="1" customWidth="1"/>
    <col min="262" max="262" width="16.42578125" style="166" customWidth="1"/>
    <col min="263" max="263" width="22.140625" style="166" customWidth="1"/>
    <col min="264" max="264" width="18.7109375" style="166" customWidth="1"/>
    <col min="265" max="265" width="15.5703125" style="166" bestFit="1" customWidth="1"/>
    <col min="266" max="266" width="25.7109375" style="166" customWidth="1"/>
    <col min="267" max="267" width="17.7109375" style="166" bestFit="1" customWidth="1"/>
    <col min="268" max="268" width="17.7109375" style="166" customWidth="1"/>
    <col min="269" max="512" width="9.140625" style="166"/>
    <col min="513" max="513" width="8.5703125" style="166" customWidth="1"/>
    <col min="514" max="514" width="30.5703125" style="166" customWidth="1"/>
    <col min="515" max="515" width="23.85546875" style="166" bestFit="1" customWidth="1"/>
    <col min="516" max="516" width="21.85546875" style="166" customWidth="1"/>
    <col min="517" max="517" width="16.5703125" style="166" bestFit="1" customWidth="1"/>
    <col min="518" max="518" width="16.42578125" style="166" customWidth="1"/>
    <col min="519" max="519" width="22.140625" style="166" customWidth="1"/>
    <col min="520" max="520" width="18.7109375" style="166" customWidth="1"/>
    <col min="521" max="521" width="15.5703125" style="166" bestFit="1" customWidth="1"/>
    <col min="522" max="522" width="25.7109375" style="166" customWidth="1"/>
    <col min="523" max="523" width="17.7109375" style="166" bestFit="1" customWidth="1"/>
    <col min="524" max="524" width="17.7109375" style="166" customWidth="1"/>
    <col min="525" max="768" width="9.140625" style="166"/>
    <col min="769" max="769" width="8.5703125" style="166" customWidth="1"/>
    <col min="770" max="770" width="30.5703125" style="166" customWidth="1"/>
    <col min="771" max="771" width="23.85546875" style="166" bestFit="1" customWidth="1"/>
    <col min="772" max="772" width="21.85546875" style="166" customWidth="1"/>
    <col min="773" max="773" width="16.5703125" style="166" bestFit="1" customWidth="1"/>
    <col min="774" max="774" width="16.42578125" style="166" customWidth="1"/>
    <col min="775" max="775" width="22.140625" style="166" customWidth="1"/>
    <col min="776" max="776" width="18.7109375" style="166" customWidth="1"/>
    <col min="777" max="777" width="15.5703125" style="166" bestFit="1" customWidth="1"/>
    <col min="778" max="778" width="25.7109375" style="166" customWidth="1"/>
    <col min="779" max="779" width="17.7109375" style="166" bestFit="1" customWidth="1"/>
    <col min="780" max="780" width="17.7109375" style="166" customWidth="1"/>
    <col min="781" max="1024" width="9.140625" style="166"/>
    <col min="1025" max="1025" width="8.5703125" style="166" customWidth="1"/>
    <col min="1026" max="1026" width="30.5703125" style="166" customWidth="1"/>
    <col min="1027" max="1027" width="23.85546875" style="166" bestFit="1" customWidth="1"/>
    <col min="1028" max="1028" width="21.85546875" style="166" customWidth="1"/>
    <col min="1029" max="1029" width="16.5703125" style="166" bestFit="1" customWidth="1"/>
    <col min="1030" max="1030" width="16.42578125" style="166" customWidth="1"/>
    <col min="1031" max="1031" width="22.140625" style="166" customWidth="1"/>
    <col min="1032" max="1032" width="18.7109375" style="166" customWidth="1"/>
    <col min="1033" max="1033" width="15.5703125" style="166" bestFit="1" customWidth="1"/>
    <col min="1034" max="1034" width="25.7109375" style="166" customWidth="1"/>
    <col min="1035" max="1035" width="17.7109375" style="166" bestFit="1" customWidth="1"/>
    <col min="1036" max="1036" width="17.7109375" style="166" customWidth="1"/>
    <col min="1037" max="1280" width="9.140625" style="166"/>
    <col min="1281" max="1281" width="8.5703125" style="166" customWidth="1"/>
    <col min="1282" max="1282" width="30.5703125" style="166" customWidth="1"/>
    <col min="1283" max="1283" width="23.85546875" style="166" bestFit="1" customWidth="1"/>
    <col min="1284" max="1284" width="21.85546875" style="166" customWidth="1"/>
    <col min="1285" max="1285" width="16.5703125" style="166" bestFit="1" customWidth="1"/>
    <col min="1286" max="1286" width="16.42578125" style="166" customWidth="1"/>
    <col min="1287" max="1287" width="22.140625" style="166" customWidth="1"/>
    <col min="1288" max="1288" width="18.7109375" style="166" customWidth="1"/>
    <col min="1289" max="1289" width="15.5703125" style="166" bestFit="1" customWidth="1"/>
    <col min="1290" max="1290" width="25.7109375" style="166" customWidth="1"/>
    <col min="1291" max="1291" width="17.7109375" style="166" bestFit="1" customWidth="1"/>
    <col min="1292" max="1292" width="17.7109375" style="166" customWidth="1"/>
    <col min="1293" max="1536" width="9.140625" style="166"/>
    <col min="1537" max="1537" width="8.5703125" style="166" customWidth="1"/>
    <col min="1538" max="1538" width="30.5703125" style="166" customWidth="1"/>
    <col min="1539" max="1539" width="23.85546875" style="166" bestFit="1" customWidth="1"/>
    <col min="1540" max="1540" width="21.85546875" style="166" customWidth="1"/>
    <col min="1541" max="1541" width="16.5703125" style="166" bestFit="1" customWidth="1"/>
    <col min="1542" max="1542" width="16.42578125" style="166" customWidth="1"/>
    <col min="1543" max="1543" width="22.140625" style="166" customWidth="1"/>
    <col min="1544" max="1544" width="18.7109375" style="166" customWidth="1"/>
    <col min="1545" max="1545" width="15.5703125" style="166" bestFit="1" customWidth="1"/>
    <col min="1546" max="1546" width="25.7109375" style="166" customWidth="1"/>
    <col min="1547" max="1547" width="17.7109375" style="166" bestFit="1" customWidth="1"/>
    <col min="1548" max="1548" width="17.7109375" style="166" customWidth="1"/>
    <col min="1549" max="1792" width="9.140625" style="166"/>
    <col min="1793" max="1793" width="8.5703125" style="166" customWidth="1"/>
    <col min="1794" max="1794" width="30.5703125" style="166" customWidth="1"/>
    <col min="1795" max="1795" width="23.85546875" style="166" bestFit="1" customWidth="1"/>
    <col min="1796" max="1796" width="21.85546875" style="166" customWidth="1"/>
    <col min="1797" max="1797" width="16.5703125" style="166" bestFit="1" customWidth="1"/>
    <col min="1798" max="1798" width="16.42578125" style="166" customWidth="1"/>
    <col min="1799" max="1799" width="22.140625" style="166" customWidth="1"/>
    <col min="1800" max="1800" width="18.7109375" style="166" customWidth="1"/>
    <col min="1801" max="1801" width="15.5703125" style="166" bestFit="1" customWidth="1"/>
    <col min="1802" max="1802" width="25.7109375" style="166" customWidth="1"/>
    <col min="1803" max="1803" width="17.7109375" style="166" bestFit="1" customWidth="1"/>
    <col min="1804" max="1804" width="17.7109375" style="166" customWidth="1"/>
    <col min="1805" max="2048" width="9.140625" style="166"/>
    <col min="2049" max="2049" width="8.5703125" style="166" customWidth="1"/>
    <col min="2050" max="2050" width="30.5703125" style="166" customWidth="1"/>
    <col min="2051" max="2051" width="23.85546875" style="166" bestFit="1" customWidth="1"/>
    <col min="2052" max="2052" width="21.85546875" style="166" customWidth="1"/>
    <col min="2053" max="2053" width="16.5703125" style="166" bestFit="1" customWidth="1"/>
    <col min="2054" max="2054" width="16.42578125" style="166" customWidth="1"/>
    <col min="2055" max="2055" width="22.140625" style="166" customWidth="1"/>
    <col min="2056" max="2056" width="18.7109375" style="166" customWidth="1"/>
    <col min="2057" max="2057" width="15.5703125" style="166" bestFit="1" customWidth="1"/>
    <col min="2058" max="2058" width="25.7109375" style="166" customWidth="1"/>
    <col min="2059" max="2059" width="17.7109375" style="166" bestFit="1" customWidth="1"/>
    <col min="2060" max="2060" width="17.7109375" style="166" customWidth="1"/>
    <col min="2061" max="2304" width="9.140625" style="166"/>
    <col min="2305" max="2305" width="8.5703125" style="166" customWidth="1"/>
    <col min="2306" max="2306" width="30.5703125" style="166" customWidth="1"/>
    <col min="2307" max="2307" width="23.85546875" style="166" bestFit="1" customWidth="1"/>
    <col min="2308" max="2308" width="21.85546875" style="166" customWidth="1"/>
    <col min="2309" max="2309" width="16.5703125" style="166" bestFit="1" customWidth="1"/>
    <col min="2310" max="2310" width="16.42578125" style="166" customWidth="1"/>
    <col min="2311" max="2311" width="22.140625" style="166" customWidth="1"/>
    <col min="2312" max="2312" width="18.7109375" style="166" customWidth="1"/>
    <col min="2313" max="2313" width="15.5703125" style="166" bestFit="1" customWidth="1"/>
    <col min="2314" max="2314" width="25.7109375" style="166" customWidth="1"/>
    <col min="2315" max="2315" width="17.7109375" style="166" bestFit="1" customWidth="1"/>
    <col min="2316" max="2316" width="17.7109375" style="166" customWidth="1"/>
    <col min="2317" max="2560" width="9.140625" style="166"/>
    <col min="2561" max="2561" width="8.5703125" style="166" customWidth="1"/>
    <col min="2562" max="2562" width="30.5703125" style="166" customWidth="1"/>
    <col min="2563" max="2563" width="23.85546875" style="166" bestFit="1" customWidth="1"/>
    <col min="2564" max="2564" width="21.85546875" style="166" customWidth="1"/>
    <col min="2565" max="2565" width="16.5703125" style="166" bestFit="1" customWidth="1"/>
    <col min="2566" max="2566" width="16.42578125" style="166" customWidth="1"/>
    <col min="2567" max="2567" width="22.140625" style="166" customWidth="1"/>
    <col min="2568" max="2568" width="18.7109375" style="166" customWidth="1"/>
    <col min="2569" max="2569" width="15.5703125" style="166" bestFit="1" customWidth="1"/>
    <col min="2570" max="2570" width="25.7109375" style="166" customWidth="1"/>
    <col min="2571" max="2571" width="17.7109375" style="166" bestFit="1" customWidth="1"/>
    <col min="2572" max="2572" width="17.7109375" style="166" customWidth="1"/>
    <col min="2573" max="2816" width="9.140625" style="166"/>
    <col min="2817" max="2817" width="8.5703125" style="166" customWidth="1"/>
    <col min="2818" max="2818" width="30.5703125" style="166" customWidth="1"/>
    <col min="2819" max="2819" width="23.85546875" style="166" bestFit="1" customWidth="1"/>
    <col min="2820" max="2820" width="21.85546875" style="166" customWidth="1"/>
    <col min="2821" max="2821" width="16.5703125" style="166" bestFit="1" customWidth="1"/>
    <col min="2822" max="2822" width="16.42578125" style="166" customWidth="1"/>
    <col min="2823" max="2823" width="22.140625" style="166" customWidth="1"/>
    <col min="2824" max="2824" width="18.7109375" style="166" customWidth="1"/>
    <col min="2825" max="2825" width="15.5703125" style="166" bestFit="1" customWidth="1"/>
    <col min="2826" max="2826" width="25.7109375" style="166" customWidth="1"/>
    <col min="2827" max="2827" width="17.7109375" style="166" bestFit="1" customWidth="1"/>
    <col min="2828" max="2828" width="17.7109375" style="166" customWidth="1"/>
    <col min="2829" max="3072" width="9.140625" style="166"/>
    <col min="3073" max="3073" width="8.5703125" style="166" customWidth="1"/>
    <col min="3074" max="3074" width="30.5703125" style="166" customWidth="1"/>
    <col min="3075" max="3075" width="23.85546875" style="166" bestFit="1" customWidth="1"/>
    <col min="3076" max="3076" width="21.85546875" style="166" customWidth="1"/>
    <col min="3077" max="3077" width="16.5703125" style="166" bestFit="1" customWidth="1"/>
    <col min="3078" max="3078" width="16.42578125" style="166" customWidth="1"/>
    <col min="3079" max="3079" width="22.140625" style="166" customWidth="1"/>
    <col min="3080" max="3080" width="18.7109375" style="166" customWidth="1"/>
    <col min="3081" max="3081" width="15.5703125" style="166" bestFit="1" customWidth="1"/>
    <col min="3082" max="3082" width="25.7109375" style="166" customWidth="1"/>
    <col min="3083" max="3083" width="17.7109375" style="166" bestFit="1" customWidth="1"/>
    <col min="3084" max="3084" width="17.7109375" style="166" customWidth="1"/>
    <col min="3085" max="3328" width="9.140625" style="166"/>
    <col min="3329" max="3329" width="8.5703125" style="166" customWidth="1"/>
    <col min="3330" max="3330" width="30.5703125" style="166" customWidth="1"/>
    <col min="3331" max="3331" width="23.85546875" style="166" bestFit="1" customWidth="1"/>
    <col min="3332" max="3332" width="21.85546875" style="166" customWidth="1"/>
    <col min="3333" max="3333" width="16.5703125" style="166" bestFit="1" customWidth="1"/>
    <col min="3334" max="3334" width="16.42578125" style="166" customWidth="1"/>
    <col min="3335" max="3335" width="22.140625" style="166" customWidth="1"/>
    <col min="3336" max="3336" width="18.7109375" style="166" customWidth="1"/>
    <col min="3337" max="3337" width="15.5703125" style="166" bestFit="1" customWidth="1"/>
    <col min="3338" max="3338" width="25.7109375" style="166" customWidth="1"/>
    <col min="3339" max="3339" width="17.7109375" style="166" bestFit="1" customWidth="1"/>
    <col min="3340" max="3340" width="17.7109375" style="166" customWidth="1"/>
    <col min="3341" max="3584" width="9.140625" style="166"/>
    <col min="3585" max="3585" width="8.5703125" style="166" customWidth="1"/>
    <col min="3586" max="3586" width="30.5703125" style="166" customWidth="1"/>
    <col min="3587" max="3587" width="23.85546875" style="166" bestFit="1" customWidth="1"/>
    <col min="3588" max="3588" width="21.85546875" style="166" customWidth="1"/>
    <col min="3589" max="3589" width="16.5703125" style="166" bestFit="1" customWidth="1"/>
    <col min="3590" max="3590" width="16.42578125" style="166" customWidth="1"/>
    <col min="3591" max="3591" width="22.140625" style="166" customWidth="1"/>
    <col min="3592" max="3592" width="18.7109375" style="166" customWidth="1"/>
    <col min="3593" max="3593" width="15.5703125" style="166" bestFit="1" customWidth="1"/>
    <col min="3594" max="3594" width="25.7109375" style="166" customWidth="1"/>
    <col min="3595" max="3595" width="17.7109375" style="166" bestFit="1" customWidth="1"/>
    <col min="3596" max="3596" width="17.7109375" style="166" customWidth="1"/>
    <col min="3597" max="3840" width="9.140625" style="166"/>
    <col min="3841" max="3841" width="8.5703125" style="166" customWidth="1"/>
    <col min="3842" max="3842" width="30.5703125" style="166" customWidth="1"/>
    <col min="3843" max="3843" width="23.85546875" style="166" bestFit="1" customWidth="1"/>
    <col min="3844" max="3844" width="21.85546875" style="166" customWidth="1"/>
    <col min="3845" max="3845" width="16.5703125" style="166" bestFit="1" customWidth="1"/>
    <col min="3846" max="3846" width="16.42578125" style="166" customWidth="1"/>
    <col min="3847" max="3847" width="22.140625" style="166" customWidth="1"/>
    <col min="3848" max="3848" width="18.7109375" style="166" customWidth="1"/>
    <col min="3849" max="3849" width="15.5703125" style="166" bestFit="1" customWidth="1"/>
    <col min="3850" max="3850" width="25.7109375" style="166" customWidth="1"/>
    <col min="3851" max="3851" width="17.7109375" style="166" bestFit="1" customWidth="1"/>
    <col min="3852" max="3852" width="17.7109375" style="166" customWidth="1"/>
    <col min="3853" max="4096" width="9.140625" style="166"/>
    <col min="4097" max="4097" width="8.5703125" style="166" customWidth="1"/>
    <col min="4098" max="4098" width="30.5703125" style="166" customWidth="1"/>
    <col min="4099" max="4099" width="23.85546875" style="166" bestFit="1" customWidth="1"/>
    <col min="4100" max="4100" width="21.85546875" style="166" customWidth="1"/>
    <col min="4101" max="4101" width="16.5703125" style="166" bestFit="1" customWidth="1"/>
    <col min="4102" max="4102" width="16.42578125" style="166" customWidth="1"/>
    <col min="4103" max="4103" width="22.140625" style="166" customWidth="1"/>
    <col min="4104" max="4104" width="18.7109375" style="166" customWidth="1"/>
    <col min="4105" max="4105" width="15.5703125" style="166" bestFit="1" customWidth="1"/>
    <col min="4106" max="4106" width="25.7109375" style="166" customWidth="1"/>
    <col min="4107" max="4107" width="17.7109375" style="166" bestFit="1" customWidth="1"/>
    <col min="4108" max="4108" width="17.7109375" style="166" customWidth="1"/>
    <col min="4109" max="4352" width="9.140625" style="166"/>
    <col min="4353" max="4353" width="8.5703125" style="166" customWidth="1"/>
    <col min="4354" max="4354" width="30.5703125" style="166" customWidth="1"/>
    <col min="4355" max="4355" width="23.85546875" style="166" bestFit="1" customWidth="1"/>
    <col min="4356" max="4356" width="21.85546875" style="166" customWidth="1"/>
    <col min="4357" max="4357" width="16.5703125" style="166" bestFit="1" customWidth="1"/>
    <col min="4358" max="4358" width="16.42578125" style="166" customWidth="1"/>
    <col min="4359" max="4359" width="22.140625" style="166" customWidth="1"/>
    <col min="4360" max="4360" width="18.7109375" style="166" customWidth="1"/>
    <col min="4361" max="4361" width="15.5703125" style="166" bestFit="1" customWidth="1"/>
    <col min="4362" max="4362" width="25.7109375" style="166" customWidth="1"/>
    <col min="4363" max="4363" width="17.7109375" style="166" bestFit="1" customWidth="1"/>
    <col min="4364" max="4364" width="17.7109375" style="166" customWidth="1"/>
    <col min="4365" max="4608" width="9.140625" style="166"/>
    <col min="4609" max="4609" width="8.5703125" style="166" customWidth="1"/>
    <col min="4610" max="4610" width="30.5703125" style="166" customWidth="1"/>
    <col min="4611" max="4611" width="23.85546875" style="166" bestFit="1" customWidth="1"/>
    <col min="4612" max="4612" width="21.85546875" style="166" customWidth="1"/>
    <col min="4613" max="4613" width="16.5703125" style="166" bestFit="1" customWidth="1"/>
    <col min="4614" max="4614" width="16.42578125" style="166" customWidth="1"/>
    <col min="4615" max="4615" width="22.140625" style="166" customWidth="1"/>
    <col min="4616" max="4616" width="18.7109375" style="166" customWidth="1"/>
    <col min="4617" max="4617" width="15.5703125" style="166" bestFit="1" customWidth="1"/>
    <col min="4618" max="4618" width="25.7109375" style="166" customWidth="1"/>
    <col min="4619" max="4619" width="17.7109375" style="166" bestFit="1" customWidth="1"/>
    <col min="4620" max="4620" width="17.7109375" style="166" customWidth="1"/>
    <col min="4621" max="4864" width="9.140625" style="166"/>
    <col min="4865" max="4865" width="8.5703125" style="166" customWidth="1"/>
    <col min="4866" max="4866" width="30.5703125" style="166" customWidth="1"/>
    <col min="4867" max="4867" width="23.85546875" style="166" bestFit="1" customWidth="1"/>
    <col min="4868" max="4868" width="21.85546875" style="166" customWidth="1"/>
    <col min="4869" max="4869" width="16.5703125" style="166" bestFit="1" customWidth="1"/>
    <col min="4870" max="4870" width="16.42578125" style="166" customWidth="1"/>
    <col min="4871" max="4871" width="22.140625" style="166" customWidth="1"/>
    <col min="4872" max="4872" width="18.7109375" style="166" customWidth="1"/>
    <col min="4873" max="4873" width="15.5703125" style="166" bestFit="1" customWidth="1"/>
    <col min="4874" max="4874" width="25.7109375" style="166" customWidth="1"/>
    <col min="4875" max="4875" width="17.7109375" style="166" bestFit="1" customWidth="1"/>
    <col min="4876" max="4876" width="17.7109375" style="166" customWidth="1"/>
    <col min="4877" max="5120" width="9.140625" style="166"/>
    <col min="5121" max="5121" width="8.5703125" style="166" customWidth="1"/>
    <col min="5122" max="5122" width="30.5703125" style="166" customWidth="1"/>
    <col min="5123" max="5123" width="23.85546875" style="166" bestFit="1" customWidth="1"/>
    <col min="5124" max="5124" width="21.85546875" style="166" customWidth="1"/>
    <col min="5125" max="5125" width="16.5703125" style="166" bestFit="1" customWidth="1"/>
    <col min="5126" max="5126" width="16.42578125" style="166" customWidth="1"/>
    <col min="5127" max="5127" width="22.140625" style="166" customWidth="1"/>
    <col min="5128" max="5128" width="18.7109375" style="166" customWidth="1"/>
    <col min="5129" max="5129" width="15.5703125" style="166" bestFit="1" customWidth="1"/>
    <col min="5130" max="5130" width="25.7109375" style="166" customWidth="1"/>
    <col min="5131" max="5131" width="17.7109375" style="166" bestFit="1" customWidth="1"/>
    <col min="5132" max="5132" width="17.7109375" style="166" customWidth="1"/>
    <col min="5133" max="5376" width="9.140625" style="166"/>
    <col min="5377" max="5377" width="8.5703125" style="166" customWidth="1"/>
    <col min="5378" max="5378" width="30.5703125" style="166" customWidth="1"/>
    <col min="5379" max="5379" width="23.85546875" style="166" bestFit="1" customWidth="1"/>
    <col min="5380" max="5380" width="21.85546875" style="166" customWidth="1"/>
    <col min="5381" max="5381" width="16.5703125" style="166" bestFit="1" customWidth="1"/>
    <col min="5382" max="5382" width="16.42578125" style="166" customWidth="1"/>
    <col min="5383" max="5383" width="22.140625" style="166" customWidth="1"/>
    <col min="5384" max="5384" width="18.7109375" style="166" customWidth="1"/>
    <col min="5385" max="5385" width="15.5703125" style="166" bestFit="1" customWidth="1"/>
    <col min="5386" max="5386" width="25.7109375" style="166" customWidth="1"/>
    <col min="5387" max="5387" width="17.7109375" style="166" bestFit="1" customWidth="1"/>
    <col min="5388" max="5388" width="17.7109375" style="166" customWidth="1"/>
    <col min="5389" max="5632" width="9.140625" style="166"/>
    <col min="5633" max="5633" width="8.5703125" style="166" customWidth="1"/>
    <col min="5634" max="5634" width="30.5703125" style="166" customWidth="1"/>
    <col min="5635" max="5635" width="23.85546875" style="166" bestFit="1" customWidth="1"/>
    <col min="5636" max="5636" width="21.85546875" style="166" customWidth="1"/>
    <col min="5637" max="5637" width="16.5703125" style="166" bestFit="1" customWidth="1"/>
    <col min="5638" max="5638" width="16.42578125" style="166" customWidth="1"/>
    <col min="5639" max="5639" width="22.140625" style="166" customWidth="1"/>
    <col min="5640" max="5640" width="18.7109375" style="166" customWidth="1"/>
    <col min="5641" max="5641" width="15.5703125" style="166" bestFit="1" customWidth="1"/>
    <col min="5642" max="5642" width="25.7109375" style="166" customWidth="1"/>
    <col min="5643" max="5643" width="17.7109375" style="166" bestFit="1" customWidth="1"/>
    <col min="5644" max="5644" width="17.7109375" style="166" customWidth="1"/>
    <col min="5645" max="5888" width="9.140625" style="166"/>
    <col min="5889" max="5889" width="8.5703125" style="166" customWidth="1"/>
    <col min="5890" max="5890" width="30.5703125" style="166" customWidth="1"/>
    <col min="5891" max="5891" width="23.85546875" style="166" bestFit="1" customWidth="1"/>
    <col min="5892" max="5892" width="21.85546875" style="166" customWidth="1"/>
    <col min="5893" max="5893" width="16.5703125" style="166" bestFit="1" customWidth="1"/>
    <col min="5894" max="5894" width="16.42578125" style="166" customWidth="1"/>
    <col min="5895" max="5895" width="22.140625" style="166" customWidth="1"/>
    <col min="5896" max="5896" width="18.7109375" style="166" customWidth="1"/>
    <col min="5897" max="5897" width="15.5703125" style="166" bestFit="1" customWidth="1"/>
    <col min="5898" max="5898" width="25.7109375" style="166" customWidth="1"/>
    <col min="5899" max="5899" width="17.7109375" style="166" bestFit="1" customWidth="1"/>
    <col min="5900" max="5900" width="17.7109375" style="166" customWidth="1"/>
    <col min="5901" max="6144" width="9.140625" style="166"/>
    <col min="6145" max="6145" width="8.5703125" style="166" customWidth="1"/>
    <col min="6146" max="6146" width="30.5703125" style="166" customWidth="1"/>
    <col min="6147" max="6147" width="23.85546875" style="166" bestFit="1" customWidth="1"/>
    <col min="6148" max="6148" width="21.85546875" style="166" customWidth="1"/>
    <col min="6149" max="6149" width="16.5703125" style="166" bestFit="1" customWidth="1"/>
    <col min="6150" max="6150" width="16.42578125" style="166" customWidth="1"/>
    <col min="6151" max="6151" width="22.140625" style="166" customWidth="1"/>
    <col min="6152" max="6152" width="18.7109375" style="166" customWidth="1"/>
    <col min="6153" max="6153" width="15.5703125" style="166" bestFit="1" customWidth="1"/>
    <col min="6154" max="6154" width="25.7109375" style="166" customWidth="1"/>
    <col min="6155" max="6155" width="17.7109375" style="166" bestFit="1" customWidth="1"/>
    <col min="6156" max="6156" width="17.7109375" style="166" customWidth="1"/>
    <col min="6157" max="6400" width="9.140625" style="166"/>
    <col min="6401" max="6401" width="8.5703125" style="166" customWidth="1"/>
    <col min="6402" max="6402" width="30.5703125" style="166" customWidth="1"/>
    <col min="6403" max="6403" width="23.85546875" style="166" bestFit="1" customWidth="1"/>
    <col min="6404" max="6404" width="21.85546875" style="166" customWidth="1"/>
    <col min="6405" max="6405" width="16.5703125" style="166" bestFit="1" customWidth="1"/>
    <col min="6406" max="6406" width="16.42578125" style="166" customWidth="1"/>
    <col min="6407" max="6407" width="22.140625" style="166" customWidth="1"/>
    <col min="6408" max="6408" width="18.7109375" style="166" customWidth="1"/>
    <col min="6409" max="6409" width="15.5703125" style="166" bestFit="1" customWidth="1"/>
    <col min="6410" max="6410" width="25.7109375" style="166" customWidth="1"/>
    <col min="6411" max="6411" width="17.7109375" style="166" bestFit="1" customWidth="1"/>
    <col min="6412" max="6412" width="17.7109375" style="166" customWidth="1"/>
    <col min="6413" max="6656" width="9.140625" style="166"/>
    <col min="6657" max="6657" width="8.5703125" style="166" customWidth="1"/>
    <col min="6658" max="6658" width="30.5703125" style="166" customWidth="1"/>
    <col min="6659" max="6659" width="23.85546875" style="166" bestFit="1" customWidth="1"/>
    <col min="6660" max="6660" width="21.85546875" style="166" customWidth="1"/>
    <col min="6661" max="6661" width="16.5703125" style="166" bestFit="1" customWidth="1"/>
    <col min="6662" max="6662" width="16.42578125" style="166" customWidth="1"/>
    <col min="6663" max="6663" width="22.140625" style="166" customWidth="1"/>
    <col min="6664" max="6664" width="18.7109375" style="166" customWidth="1"/>
    <col min="6665" max="6665" width="15.5703125" style="166" bestFit="1" customWidth="1"/>
    <col min="6666" max="6666" width="25.7109375" style="166" customWidth="1"/>
    <col min="6667" max="6667" width="17.7109375" style="166" bestFit="1" customWidth="1"/>
    <col min="6668" max="6668" width="17.7109375" style="166" customWidth="1"/>
    <col min="6669" max="6912" width="9.140625" style="166"/>
    <col min="6913" max="6913" width="8.5703125" style="166" customWidth="1"/>
    <col min="6914" max="6914" width="30.5703125" style="166" customWidth="1"/>
    <col min="6915" max="6915" width="23.85546875" style="166" bestFit="1" customWidth="1"/>
    <col min="6916" max="6916" width="21.85546875" style="166" customWidth="1"/>
    <col min="6917" max="6917" width="16.5703125" style="166" bestFit="1" customWidth="1"/>
    <col min="6918" max="6918" width="16.42578125" style="166" customWidth="1"/>
    <col min="6919" max="6919" width="22.140625" style="166" customWidth="1"/>
    <col min="6920" max="6920" width="18.7109375" style="166" customWidth="1"/>
    <col min="6921" max="6921" width="15.5703125" style="166" bestFit="1" customWidth="1"/>
    <col min="6922" max="6922" width="25.7109375" style="166" customWidth="1"/>
    <col min="6923" max="6923" width="17.7109375" style="166" bestFit="1" customWidth="1"/>
    <col min="6924" max="6924" width="17.7109375" style="166" customWidth="1"/>
    <col min="6925" max="7168" width="9.140625" style="166"/>
    <col min="7169" max="7169" width="8.5703125" style="166" customWidth="1"/>
    <col min="7170" max="7170" width="30.5703125" style="166" customWidth="1"/>
    <col min="7171" max="7171" width="23.85546875" style="166" bestFit="1" customWidth="1"/>
    <col min="7172" max="7172" width="21.85546875" style="166" customWidth="1"/>
    <col min="7173" max="7173" width="16.5703125" style="166" bestFit="1" customWidth="1"/>
    <col min="7174" max="7174" width="16.42578125" style="166" customWidth="1"/>
    <col min="7175" max="7175" width="22.140625" style="166" customWidth="1"/>
    <col min="7176" max="7176" width="18.7109375" style="166" customWidth="1"/>
    <col min="7177" max="7177" width="15.5703125" style="166" bestFit="1" customWidth="1"/>
    <col min="7178" max="7178" width="25.7109375" style="166" customWidth="1"/>
    <col min="7179" max="7179" width="17.7109375" style="166" bestFit="1" customWidth="1"/>
    <col min="7180" max="7180" width="17.7109375" style="166" customWidth="1"/>
    <col min="7181" max="7424" width="9.140625" style="166"/>
    <col min="7425" max="7425" width="8.5703125" style="166" customWidth="1"/>
    <col min="7426" max="7426" width="30.5703125" style="166" customWidth="1"/>
    <col min="7427" max="7427" width="23.85546875" style="166" bestFit="1" customWidth="1"/>
    <col min="7428" max="7428" width="21.85546875" style="166" customWidth="1"/>
    <col min="7429" max="7429" width="16.5703125" style="166" bestFit="1" customWidth="1"/>
    <col min="7430" max="7430" width="16.42578125" style="166" customWidth="1"/>
    <col min="7431" max="7431" width="22.140625" style="166" customWidth="1"/>
    <col min="7432" max="7432" width="18.7109375" style="166" customWidth="1"/>
    <col min="7433" max="7433" width="15.5703125" style="166" bestFit="1" customWidth="1"/>
    <col min="7434" max="7434" width="25.7109375" style="166" customWidth="1"/>
    <col min="7435" max="7435" width="17.7109375" style="166" bestFit="1" customWidth="1"/>
    <col min="7436" max="7436" width="17.7109375" style="166" customWidth="1"/>
    <col min="7437" max="7680" width="9.140625" style="166"/>
    <col min="7681" max="7681" width="8.5703125" style="166" customWidth="1"/>
    <col min="7682" max="7682" width="30.5703125" style="166" customWidth="1"/>
    <col min="7683" max="7683" width="23.85546875" style="166" bestFit="1" customWidth="1"/>
    <col min="7684" max="7684" width="21.85546875" style="166" customWidth="1"/>
    <col min="7685" max="7685" width="16.5703125" style="166" bestFit="1" customWidth="1"/>
    <col min="7686" max="7686" width="16.42578125" style="166" customWidth="1"/>
    <col min="7687" max="7687" width="22.140625" style="166" customWidth="1"/>
    <col min="7688" max="7688" width="18.7109375" style="166" customWidth="1"/>
    <col min="7689" max="7689" width="15.5703125" style="166" bestFit="1" customWidth="1"/>
    <col min="7690" max="7690" width="25.7109375" style="166" customWidth="1"/>
    <col min="7691" max="7691" width="17.7109375" style="166" bestFit="1" customWidth="1"/>
    <col min="7692" max="7692" width="17.7109375" style="166" customWidth="1"/>
    <col min="7693" max="7936" width="9.140625" style="166"/>
    <col min="7937" max="7937" width="8.5703125" style="166" customWidth="1"/>
    <col min="7938" max="7938" width="30.5703125" style="166" customWidth="1"/>
    <col min="7939" max="7939" width="23.85546875" style="166" bestFit="1" customWidth="1"/>
    <col min="7940" max="7940" width="21.85546875" style="166" customWidth="1"/>
    <col min="7941" max="7941" width="16.5703125" style="166" bestFit="1" customWidth="1"/>
    <col min="7942" max="7942" width="16.42578125" style="166" customWidth="1"/>
    <col min="7943" max="7943" width="22.140625" style="166" customWidth="1"/>
    <col min="7944" max="7944" width="18.7109375" style="166" customWidth="1"/>
    <col min="7945" max="7945" width="15.5703125" style="166" bestFit="1" customWidth="1"/>
    <col min="7946" max="7946" width="25.7109375" style="166" customWidth="1"/>
    <col min="7947" max="7947" width="17.7109375" style="166" bestFit="1" customWidth="1"/>
    <col min="7948" max="7948" width="17.7109375" style="166" customWidth="1"/>
    <col min="7949" max="8192" width="9.140625" style="166"/>
    <col min="8193" max="8193" width="8.5703125" style="166" customWidth="1"/>
    <col min="8194" max="8194" width="30.5703125" style="166" customWidth="1"/>
    <col min="8195" max="8195" width="23.85546875" style="166" bestFit="1" customWidth="1"/>
    <col min="8196" max="8196" width="21.85546875" style="166" customWidth="1"/>
    <col min="8197" max="8197" width="16.5703125" style="166" bestFit="1" customWidth="1"/>
    <col min="8198" max="8198" width="16.42578125" style="166" customWidth="1"/>
    <col min="8199" max="8199" width="22.140625" style="166" customWidth="1"/>
    <col min="8200" max="8200" width="18.7109375" style="166" customWidth="1"/>
    <col min="8201" max="8201" width="15.5703125" style="166" bestFit="1" customWidth="1"/>
    <col min="8202" max="8202" width="25.7109375" style="166" customWidth="1"/>
    <col min="8203" max="8203" width="17.7109375" style="166" bestFit="1" customWidth="1"/>
    <col min="8204" max="8204" width="17.7109375" style="166" customWidth="1"/>
    <col min="8205" max="8448" width="9.140625" style="166"/>
    <col min="8449" max="8449" width="8.5703125" style="166" customWidth="1"/>
    <col min="8450" max="8450" width="30.5703125" style="166" customWidth="1"/>
    <col min="8451" max="8451" width="23.85546875" style="166" bestFit="1" customWidth="1"/>
    <col min="8452" max="8452" width="21.85546875" style="166" customWidth="1"/>
    <col min="8453" max="8453" width="16.5703125" style="166" bestFit="1" customWidth="1"/>
    <col min="8454" max="8454" width="16.42578125" style="166" customWidth="1"/>
    <col min="8455" max="8455" width="22.140625" style="166" customWidth="1"/>
    <col min="8456" max="8456" width="18.7109375" style="166" customWidth="1"/>
    <col min="8457" max="8457" width="15.5703125" style="166" bestFit="1" customWidth="1"/>
    <col min="8458" max="8458" width="25.7109375" style="166" customWidth="1"/>
    <col min="8459" max="8459" width="17.7109375" style="166" bestFit="1" customWidth="1"/>
    <col min="8460" max="8460" width="17.7109375" style="166" customWidth="1"/>
    <col min="8461" max="8704" width="9.140625" style="166"/>
    <col min="8705" max="8705" width="8.5703125" style="166" customWidth="1"/>
    <col min="8706" max="8706" width="30.5703125" style="166" customWidth="1"/>
    <col min="8707" max="8707" width="23.85546875" style="166" bestFit="1" customWidth="1"/>
    <col min="8708" max="8708" width="21.85546875" style="166" customWidth="1"/>
    <col min="8709" max="8709" width="16.5703125" style="166" bestFit="1" customWidth="1"/>
    <col min="8710" max="8710" width="16.42578125" style="166" customWidth="1"/>
    <col min="8711" max="8711" width="22.140625" style="166" customWidth="1"/>
    <col min="8712" max="8712" width="18.7109375" style="166" customWidth="1"/>
    <col min="8713" max="8713" width="15.5703125" style="166" bestFit="1" customWidth="1"/>
    <col min="8714" max="8714" width="25.7109375" style="166" customWidth="1"/>
    <col min="8715" max="8715" width="17.7109375" style="166" bestFit="1" customWidth="1"/>
    <col min="8716" max="8716" width="17.7109375" style="166" customWidth="1"/>
    <col min="8717" max="8960" width="9.140625" style="166"/>
    <col min="8961" max="8961" width="8.5703125" style="166" customWidth="1"/>
    <col min="8962" max="8962" width="30.5703125" style="166" customWidth="1"/>
    <col min="8963" max="8963" width="23.85546875" style="166" bestFit="1" customWidth="1"/>
    <col min="8964" max="8964" width="21.85546875" style="166" customWidth="1"/>
    <col min="8965" max="8965" width="16.5703125" style="166" bestFit="1" customWidth="1"/>
    <col min="8966" max="8966" width="16.42578125" style="166" customWidth="1"/>
    <col min="8967" max="8967" width="22.140625" style="166" customWidth="1"/>
    <col min="8968" max="8968" width="18.7109375" style="166" customWidth="1"/>
    <col min="8969" max="8969" width="15.5703125" style="166" bestFit="1" customWidth="1"/>
    <col min="8970" max="8970" width="25.7109375" style="166" customWidth="1"/>
    <col min="8971" max="8971" width="17.7109375" style="166" bestFit="1" customWidth="1"/>
    <col min="8972" max="8972" width="17.7109375" style="166" customWidth="1"/>
    <col min="8973" max="9216" width="9.140625" style="166"/>
    <col min="9217" max="9217" width="8.5703125" style="166" customWidth="1"/>
    <col min="9218" max="9218" width="30.5703125" style="166" customWidth="1"/>
    <col min="9219" max="9219" width="23.85546875" style="166" bestFit="1" customWidth="1"/>
    <col min="9220" max="9220" width="21.85546875" style="166" customWidth="1"/>
    <col min="9221" max="9221" width="16.5703125" style="166" bestFit="1" customWidth="1"/>
    <col min="9222" max="9222" width="16.42578125" style="166" customWidth="1"/>
    <col min="9223" max="9223" width="22.140625" style="166" customWidth="1"/>
    <col min="9224" max="9224" width="18.7109375" style="166" customWidth="1"/>
    <col min="9225" max="9225" width="15.5703125" style="166" bestFit="1" customWidth="1"/>
    <col min="9226" max="9226" width="25.7109375" style="166" customWidth="1"/>
    <col min="9227" max="9227" width="17.7109375" style="166" bestFit="1" customWidth="1"/>
    <col min="9228" max="9228" width="17.7109375" style="166" customWidth="1"/>
    <col min="9229" max="9472" width="9.140625" style="166"/>
    <col min="9473" max="9473" width="8.5703125" style="166" customWidth="1"/>
    <col min="9474" max="9474" width="30.5703125" style="166" customWidth="1"/>
    <col min="9475" max="9475" width="23.85546875" style="166" bestFit="1" customWidth="1"/>
    <col min="9476" max="9476" width="21.85546875" style="166" customWidth="1"/>
    <col min="9477" max="9477" width="16.5703125" style="166" bestFit="1" customWidth="1"/>
    <col min="9478" max="9478" width="16.42578125" style="166" customWidth="1"/>
    <col min="9479" max="9479" width="22.140625" style="166" customWidth="1"/>
    <col min="9480" max="9480" width="18.7109375" style="166" customWidth="1"/>
    <col min="9481" max="9481" width="15.5703125" style="166" bestFit="1" customWidth="1"/>
    <col min="9482" max="9482" width="25.7109375" style="166" customWidth="1"/>
    <col min="9483" max="9483" width="17.7109375" style="166" bestFit="1" customWidth="1"/>
    <col min="9484" max="9484" width="17.7109375" style="166" customWidth="1"/>
    <col min="9485" max="9728" width="9.140625" style="166"/>
    <col min="9729" max="9729" width="8.5703125" style="166" customWidth="1"/>
    <col min="9730" max="9730" width="30.5703125" style="166" customWidth="1"/>
    <col min="9731" max="9731" width="23.85546875" style="166" bestFit="1" customWidth="1"/>
    <col min="9732" max="9732" width="21.85546875" style="166" customWidth="1"/>
    <col min="9733" max="9733" width="16.5703125" style="166" bestFit="1" customWidth="1"/>
    <col min="9734" max="9734" width="16.42578125" style="166" customWidth="1"/>
    <col min="9735" max="9735" width="22.140625" style="166" customWidth="1"/>
    <col min="9736" max="9736" width="18.7109375" style="166" customWidth="1"/>
    <col min="9737" max="9737" width="15.5703125" style="166" bestFit="1" customWidth="1"/>
    <col min="9738" max="9738" width="25.7109375" style="166" customWidth="1"/>
    <col min="9739" max="9739" width="17.7109375" style="166" bestFit="1" customWidth="1"/>
    <col min="9740" max="9740" width="17.7109375" style="166" customWidth="1"/>
    <col min="9741" max="9984" width="9.140625" style="166"/>
    <col min="9985" max="9985" width="8.5703125" style="166" customWidth="1"/>
    <col min="9986" max="9986" width="30.5703125" style="166" customWidth="1"/>
    <col min="9987" max="9987" width="23.85546875" style="166" bestFit="1" customWidth="1"/>
    <col min="9988" max="9988" width="21.85546875" style="166" customWidth="1"/>
    <col min="9989" max="9989" width="16.5703125" style="166" bestFit="1" customWidth="1"/>
    <col min="9990" max="9990" width="16.42578125" style="166" customWidth="1"/>
    <col min="9991" max="9991" width="22.140625" style="166" customWidth="1"/>
    <col min="9992" max="9992" width="18.7109375" style="166" customWidth="1"/>
    <col min="9993" max="9993" width="15.5703125" style="166" bestFit="1" customWidth="1"/>
    <col min="9994" max="9994" width="25.7109375" style="166" customWidth="1"/>
    <col min="9995" max="9995" width="17.7109375" style="166" bestFit="1" customWidth="1"/>
    <col min="9996" max="9996" width="17.7109375" style="166" customWidth="1"/>
    <col min="9997" max="10240" width="9.140625" style="166"/>
    <col min="10241" max="10241" width="8.5703125" style="166" customWidth="1"/>
    <col min="10242" max="10242" width="30.5703125" style="166" customWidth="1"/>
    <col min="10243" max="10243" width="23.85546875" style="166" bestFit="1" customWidth="1"/>
    <col min="10244" max="10244" width="21.85546875" style="166" customWidth="1"/>
    <col min="10245" max="10245" width="16.5703125" style="166" bestFit="1" customWidth="1"/>
    <col min="10246" max="10246" width="16.42578125" style="166" customWidth="1"/>
    <col min="10247" max="10247" width="22.140625" style="166" customWidth="1"/>
    <col min="10248" max="10248" width="18.7109375" style="166" customWidth="1"/>
    <col min="10249" max="10249" width="15.5703125" style="166" bestFit="1" customWidth="1"/>
    <col min="10250" max="10250" width="25.7109375" style="166" customWidth="1"/>
    <col min="10251" max="10251" width="17.7109375" style="166" bestFit="1" customWidth="1"/>
    <col min="10252" max="10252" width="17.7109375" style="166" customWidth="1"/>
    <col min="10253" max="10496" width="9.140625" style="166"/>
    <col min="10497" max="10497" width="8.5703125" style="166" customWidth="1"/>
    <col min="10498" max="10498" width="30.5703125" style="166" customWidth="1"/>
    <col min="10499" max="10499" width="23.85546875" style="166" bestFit="1" customWidth="1"/>
    <col min="10500" max="10500" width="21.85546875" style="166" customWidth="1"/>
    <col min="10501" max="10501" width="16.5703125" style="166" bestFit="1" customWidth="1"/>
    <col min="10502" max="10502" width="16.42578125" style="166" customWidth="1"/>
    <col min="10503" max="10503" width="22.140625" style="166" customWidth="1"/>
    <col min="10504" max="10504" width="18.7109375" style="166" customWidth="1"/>
    <col min="10505" max="10505" width="15.5703125" style="166" bestFit="1" customWidth="1"/>
    <col min="10506" max="10506" width="25.7109375" style="166" customWidth="1"/>
    <col min="10507" max="10507" width="17.7109375" style="166" bestFit="1" customWidth="1"/>
    <col min="10508" max="10508" width="17.7109375" style="166" customWidth="1"/>
    <col min="10509" max="10752" width="9.140625" style="166"/>
    <col min="10753" max="10753" width="8.5703125" style="166" customWidth="1"/>
    <col min="10754" max="10754" width="30.5703125" style="166" customWidth="1"/>
    <col min="10755" max="10755" width="23.85546875" style="166" bestFit="1" customWidth="1"/>
    <col min="10756" max="10756" width="21.85546875" style="166" customWidth="1"/>
    <col min="10757" max="10757" width="16.5703125" style="166" bestFit="1" customWidth="1"/>
    <col min="10758" max="10758" width="16.42578125" style="166" customWidth="1"/>
    <col min="10759" max="10759" width="22.140625" style="166" customWidth="1"/>
    <col min="10760" max="10760" width="18.7109375" style="166" customWidth="1"/>
    <col min="10761" max="10761" width="15.5703125" style="166" bestFit="1" customWidth="1"/>
    <col min="10762" max="10762" width="25.7109375" style="166" customWidth="1"/>
    <col min="10763" max="10763" width="17.7109375" style="166" bestFit="1" customWidth="1"/>
    <col min="10764" max="10764" width="17.7109375" style="166" customWidth="1"/>
    <col min="10765" max="11008" width="9.140625" style="166"/>
    <col min="11009" max="11009" width="8.5703125" style="166" customWidth="1"/>
    <col min="11010" max="11010" width="30.5703125" style="166" customWidth="1"/>
    <col min="11011" max="11011" width="23.85546875" style="166" bestFit="1" customWidth="1"/>
    <col min="11012" max="11012" width="21.85546875" style="166" customWidth="1"/>
    <col min="11013" max="11013" width="16.5703125" style="166" bestFit="1" customWidth="1"/>
    <col min="11014" max="11014" width="16.42578125" style="166" customWidth="1"/>
    <col min="11015" max="11015" width="22.140625" style="166" customWidth="1"/>
    <col min="11016" max="11016" width="18.7109375" style="166" customWidth="1"/>
    <col min="11017" max="11017" width="15.5703125" style="166" bestFit="1" customWidth="1"/>
    <col min="11018" max="11018" width="25.7109375" style="166" customWidth="1"/>
    <col min="11019" max="11019" width="17.7109375" style="166" bestFit="1" customWidth="1"/>
    <col min="11020" max="11020" width="17.7109375" style="166" customWidth="1"/>
    <col min="11021" max="11264" width="9.140625" style="166"/>
    <col min="11265" max="11265" width="8.5703125" style="166" customWidth="1"/>
    <col min="11266" max="11266" width="30.5703125" style="166" customWidth="1"/>
    <col min="11267" max="11267" width="23.85546875" style="166" bestFit="1" customWidth="1"/>
    <col min="11268" max="11268" width="21.85546875" style="166" customWidth="1"/>
    <col min="11269" max="11269" width="16.5703125" style="166" bestFit="1" customWidth="1"/>
    <col min="11270" max="11270" width="16.42578125" style="166" customWidth="1"/>
    <col min="11271" max="11271" width="22.140625" style="166" customWidth="1"/>
    <col min="11272" max="11272" width="18.7109375" style="166" customWidth="1"/>
    <col min="11273" max="11273" width="15.5703125" style="166" bestFit="1" customWidth="1"/>
    <col min="11274" max="11274" width="25.7109375" style="166" customWidth="1"/>
    <col min="11275" max="11275" width="17.7109375" style="166" bestFit="1" customWidth="1"/>
    <col min="11276" max="11276" width="17.7109375" style="166" customWidth="1"/>
    <col min="11277" max="11520" width="9.140625" style="166"/>
    <col min="11521" max="11521" width="8.5703125" style="166" customWidth="1"/>
    <col min="11522" max="11522" width="30.5703125" style="166" customWidth="1"/>
    <col min="11523" max="11523" width="23.85546875" style="166" bestFit="1" customWidth="1"/>
    <col min="11524" max="11524" width="21.85546875" style="166" customWidth="1"/>
    <col min="11525" max="11525" width="16.5703125" style="166" bestFit="1" customWidth="1"/>
    <col min="11526" max="11526" width="16.42578125" style="166" customWidth="1"/>
    <col min="11527" max="11527" width="22.140625" style="166" customWidth="1"/>
    <col min="11528" max="11528" width="18.7109375" style="166" customWidth="1"/>
    <col min="11529" max="11529" width="15.5703125" style="166" bestFit="1" customWidth="1"/>
    <col min="11530" max="11530" width="25.7109375" style="166" customWidth="1"/>
    <col min="11531" max="11531" width="17.7109375" style="166" bestFit="1" customWidth="1"/>
    <col min="11532" max="11532" width="17.7109375" style="166" customWidth="1"/>
    <col min="11533" max="11776" width="9.140625" style="166"/>
    <col min="11777" max="11777" width="8.5703125" style="166" customWidth="1"/>
    <col min="11778" max="11778" width="30.5703125" style="166" customWidth="1"/>
    <col min="11779" max="11779" width="23.85546875" style="166" bestFit="1" customWidth="1"/>
    <col min="11780" max="11780" width="21.85546875" style="166" customWidth="1"/>
    <col min="11781" max="11781" width="16.5703125" style="166" bestFit="1" customWidth="1"/>
    <col min="11782" max="11782" width="16.42578125" style="166" customWidth="1"/>
    <col min="11783" max="11783" width="22.140625" style="166" customWidth="1"/>
    <col min="11784" max="11784" width="18.7109375" style="166" customWidth="1"/>
    <col min="11785" max="11785" width="15.5703125" style="166" bestFit="1" customWidth="1"/>
    <col min="11786" max="11786" width="25.7109375" style="166" customWidth="1"/>
    <col min="11787" max="11787" width="17.7109375" style="166" bestFit="1" customWidth="1"/>
    <col min="11788" max="11788" width="17.7109375" style="166" customWidth="1"/>
    <col min="11789" max="12032" width="9.140625" style="166"/>
    <col min="12033" max="12033" width="8.5703125" style="166" customWidth="1"/>
    <col min="12034" max="12034" width="30.5703125" style="166" customWidth="1"/>
    <col min="12035" max="12035" width="23.85546875" style="166" bestFit="1" customWidth="1"/>
    <col min="12036" max="12036" width="21.85546875" style="166" customWidth="1"/>
    <col min="12037" max="12037" width="16.5703125" style="166" bestFit="1" customWidth="1"/>
    <col min="12038" max="12038" width="16.42578125" style="166" customWidth="1"/>
    <col min="12039" max="12039" width="22.140625" style="166" customWidth="1"/>
    <col min="12040" max="12040" width="18.7109375" style="166" customWidth="1"/>
    <col min="12041" max="12041" width="15.5703125" style="166" bestFit="1" customWidth="1"/>
    <col min="12042" max="12042" width="25.7109375" style="166" customWidth="1"/>
    <col min="12043" max="12043" width="17.7109375" style="166" bestFit="1" customWidth="1"/>
    <col min="12044" max="12044" width="17.7109375" style="166" customWidth="1"/>
    <col min="12045" max="12288" width="9.140625" style="166"/>
    <col min="12289" max="12289" width="8.5703125" style="166" customWidth="1"/>
    <col min="12290" max="12290" width="30.5703125" style="166" customWidth="1"/>
    <col min="12291" max="12291" width="23.85546875" style="166" bestFit="1" customWidth="1"/>
    <col min="12292" max="12292" width="21.85546875" style="166" customWidth="1"/>
    <col min="12293" max="12293" width="16.5703125" style="166" bestFit="1" customWidth="1"/>
    <col min="12294" max="12294" width="16.42578125" style="166" customWidth="1"/>
    <col min="12295" max="12295" width="22.140625" style="166" customWidth="1"/>
    <col min="12296" max="12296" width="18.7109375" style="166" customWidth="1"/>
    <col min="12297" max="12297" width="15.5703125" style="166" bestFit="1" customWidth="1"/>
    <col min="12298" max="12298" width="25.7109375" style="166" customWidth="1"/>
    <col min="12299" max="12299" width="17.7109375" style="166" bestFit="1" customWidth="1"/>
    <col min="12300" max="12300" width="17.7109375" style="166" customWidth="1"/>
    <col min="12301" max="12544" width="9.140625" style="166"/>
    <col min="12545" max="12545" width="8.5703125" style="166" customWidth="1"/>
    <col min="12546" max="12546" width="30.5703125" style="166" customWidth="1"/>
    <col min="12547" max="12547" width="23.85546875" style="166" bestFit="1" customWidth="1"/>
    <col min="12548" max="12548" width="21.85546875" style="166" customWidth="1"/>
    <col min="12549" max="12549" width="16.5703125" style="166" bestFit="1" customWidth="1"/>
    <col min="12550" max="12550" width="16.42578125" style="166" customWidth="1"/>
    <col min="12551" max="12551" width="22.140625" style="166" customWidth="1"/>
    <col min="12552" max="12552" width="18.7109375" style="166" customWidth="1"/>
    <col min="12553" max="12553" width="15.5703125" style="166" bestFit="1" customWidth="1"/>
    <col min="12554" max="12554" width="25.7109375" style="166" customWidth="1"/>
    <col min="12555" max="12555" width="17.7109375" style="166" bestFit="1" customWidth="1"/>
    <col min="12556" max="12556" width="17.7109375" style="166" customWidth="1"/>
    <col min="12557" max="12800" width="9.140625" style="166"/>
    <col min="12801" max="12801" width="8.5703125" style="166" customWidth="1"/>
    <col min="12802" max="12802" width="30.5703125" style="166" customWidth="1"/>
    <col min="12803" max="12803" width="23.85546875" style="166" bestFit="1" customWidth="1"/>
    <col min="12804" max="12804" width="21.85546875" style="166" customWidth="1"/>
    <col min="12805" max="12805" width="16.5703125" style="166" bestFit="1" customWidth="1"/>
    <col min="12806" max="12806" width="16.42578125" style="166" customWidth="1"/>
    <col min="12807" max="12807" width="22.140625" style="166" customWidth="1"/>
    <col min="12808" max="12808" width="18.7109375" style="166" customWidth="1"/>
    <col min="12809" max="12809" width="15.5703125" style="166" bestFit="1" customWidth="1"/>
    <col min="12810" max="12810" width="25.7109375" style="166" customWidth="1"/>
    <col min="12811" max="12811" width="17.7109375" style="166" bestFit="1" customWidth="1"/>
    <col min="12812" max="12812" width="17.7109375" style="166" customWidth="1"/>
    <col min="12813" max="13056" width="9.140625" style="166"/>
    <col min="13057" max="13057" width="8.5703125" style="166" customWidth="1"/>
    <col min="13058" max="13058" width="30.5703125" style="166" customWidth="1"/>
    <col min="13059" max="13059" width="23.85546875" style="166" bestFit="1" customWidth="1"/>
    <col min="13060" max="13060" width="21.85546875" style="166" customWidth="1"/>
    <col min="13061" max="13061" width="16.5703125" style="166" bestFit="1" customWidth="1"/>
    <col min="13062" max="13062" width="16.42578125" style="166" customWidth="1"/>
    <col min="13063" max="13063" width="22.140625" style="166" customWidth="1"/>
    <col min="13064" max="13064" width="18.7109375" style="166" customWidth="1"/>
    <col min="13065" max="13065" width="15.5703125" style="166" bestFit="1" customWidth="1"/>
    <col min="13066" max="13066" width="25.7109375" style="166" customWidth="1"/>
    <col min="13067" max="13067" width="17.7109375" style="166" bestFit="1" customWidth="1"/>
    <col min="13068" max="13068" width="17.7109375" style="166" customWidth="1"/>
    <col min="13069" max="13312" width="9.140625" style="166"/>
    <col min="13313" max="13313" width="8.5703125" style="166" customWidth="1"/>
    <col min="13314" max="13314" width="30.5703125" style="166" customWidth="1"/>
    <col min="13315" max="13315" width="23.85546875" style="166" bestFit="1" customWidth="1"/>
    <col min="13316" max="13316" width="21.85546875" style="166" customWidth="1"/>
    <col min="13317" max="13317" width="16.5703125" style="166" bestFit="1" customWidth="1"/>
    <col min="13318" max="13318" width="16.42578125" style="166" customWidth="1"/>
    <col min="13319" max="13319" width="22.140625" style="166" customWidth="1"/>
    <col min="13320" max="13320" width="18.7109375" style="166" customWidth="1"/>
    <col min="13321" max="13321" width="15.5703125" style="166" bestFit="1" customWidth="1"/>
    <col min="13322" max="13322" width="25.7109375" style="166" customWidth="1"/>
    <col min="13323" max="13323" width="17.7109375" style="166" bestFit="1" customWidth="1"/>
    <col min="13324" max="13324" width="17.7109375" style="166" customWidth="1"/>
    <col min="13325" max="13568" width="9.140625" style="166"/>
    <col min="13569" max="13569" width="8.5703125" style="166" customWidth="1"/>
    <col min="13570" max="13570" width="30.5703125" style="166" customWidth="1"/>
    <col min="13571" max="13571" width="23.85546875" style="166" bestFit="1" customWidth="1"/>
    <col min="13572" max="13572" width="21.85546875" style="166" customWidth="1"/>
    <col min="13573" max="13573" width="16.5703125" style="166" bestFit="1" customWidth="1"/>
    <col min="13574" max="13574" width="16.42578125" style="166" customWidth="1"/>
    <col min="13575" max="13575" width="22.140625" style="166" customWidth="1"/>
    <col min="13576" max="13576" width="18.7109375" style="166" customWidth="1"/>
    <col min="13577" max="13577" width="15.5703125" style="166" bestFit="1" customWidth="1"/>
    <col min="13578" max="13578" width="25.7109375" style="166" customWidth="1"/>
    <col min="13579" max="13579" width="17.7109375" style="166" bestFit="1" customWidth="1"/>
    <col min="13580" max="13580" width="17.7109375" style="166" customWidth="1"/>
    <col min="13581" max="13824" width="9.140625" style="166"/>
    <col min="13825" max="13825" width="8.5703125" style="166" customWidth="1"/>
    <col min="13826" max="13826" width="30.5703125" style="166" customWidth="1"/>
    <col min="13827" max="13827" width="23.85546875" style="166" bestFit="1" customWidth="1"/>
    <col min="13828" max="13828" width="21.85546875" style="166" customWidth="1"/>
    <col min="13829" max="13829" width="16.5703125" style="166" bestFit="1" customWidth="1"/>
    <col min="13830" max="13830" width="16.42578125" style="166" customWidth="1"/>
    <col min="13831" max="13831" width="22.140625" style="166" customWidth="1"/>
    <col min="13832" max="13832" width="18.7109375" style="166" customWidth="1"/>
    <col min="13833" max="13833" width="15.5703125" style="166" bestFit="1" customWidth="1"/>
    <col min="13834" max="13834" width="25.7109375" style="166" customWidth="1"/>
    <col min="13835" max="13835" width="17.7109375" style="166" bestFit="1" customWidth="1"/>
    <col min="13836" max="13836" width="17.7109375" style="166" customWidth="1"/>
    <col min="13837" max="14080" width="9.140625" style="166"/>
    <col min="14081" max="14081" width="8.5703125" style="166" customWidth="1"/>
    <col min="14082" max="14082" width="30.5703125" style="166" customWidth="1"/>
    <col min="14083" max="14083" width="23.85546875" style="166" bestFit="1" customWidth="1"/>
    <col min="14084" max="14084" width="21.85546875" style="166" customWidth="1"/>
    <col min="14085" max="14085" width="16.5703125" style="166" bestFit="1" customWidth="1"/>
    <col min="14086" max="14086" width="16.42578125" style="166" customWidth="1"/>
    <col min="14087" max="14087" width="22.140625" style="166" customWidth="1"/>
    <col min="14088" max="14088" width="18.7109375" style="166" customWidth="1"/>
    <col min="14089" max="14089" width="15.5703125" style="166" bestFit="1" customWidth="1"/>
    <col min="14090" max="14090" width="25.7109375" style="166" customWidth="1"/>
    <col min="14091" max="14091" width="17.7109375" style="166" bestFit="1" customWidth="1"/>
    <col min="14092" max="14092" width="17.7109375" style="166" customWidth="1"/>
    <col min="14093" max="14336" width="9.140625" style="166"/>
    <col min="14337" max="14337" width="8.5703125" style="166" customWidth="1"/>
    <col min="14338" max="14338" width="30.5703125" style="166" customWidth="1"/>
    <col min="14339" max="14339" width="23.85546875" style="166" bestFit="1" customWidth="1"/>
    <col min="14340" max="14340" width="21.85546875" style="166" customWidth="1"/>
    <col min="14341" max="14341" width="16.5703125" style="166" bestFit="1" customWidth="1"/>
    <col min="14342" max="14342" width="16.42578125" style="166" customWidth="1"/>
    <col min="14343" max="14343" width="22.140625" style="166" customWidth="1"/>
    <col min="14344" max="14344" width="18.7109375" style="166" customWidth="1"/>
    <col min="14345" max="14345" width="15.5703125" style="166" bestFit="1" customWidth="1"/>
    <col min="14346" max="14346" width="25.7109375" style="166" customWidth="1"/>
    <col min="14347" max="14347" width="17.7109375" style="166" bestFit="1" customWidth="1"/>
    <col min="14348" max="14348" width="17.7109375" style="166" customWidth="1"/>
    <col min="14349" max="14592" width="9.140625" style="166"/>
    <col min="14593" max="14593" width="8.5703125" style="166" customWidth="1"/>
    <col min="14594" max="14594" width="30.5703125" style="166" customWidth="1"/>
    <col min="14595" max="14595" width="23.85546875" style="166" bestFit="1" customWidth="1"/>
    <col min="14596" max="14596" width="21.85546875" style="166" customWidth="1"/>
    <col min="14597" max="14597" width="16.5703125" style="166" bestFit="1" customWidth="1"/>
    <col min="14598" max="14598" width="16.42578125" style="166" customWidth="1"/>
    <col min="14599" max="14599" width="22.140625" style="166" customWidth="1"/>
    <col min="14600" max="14600" width="18.7109375" style="166" customWidth="1"/>
    <col min="14601" max="14601" width="15.5703125" style="166" bestFit="1" customWidth="1"/>
    <col min="14602" max="14602" width="25.7109375" style="166" customWidth="1"/>
    <col min="14603" max="14603" width="17.7109375" style="166" bestFit="1" customWidth="1"/>
    <col min="14604" max="14604" width="17.7109375" style="166" customWidth="1"/>
    <col min="14605" max="14848" width="9.140625" style="166"/>
    <col min="14849" max="14849" width="8.5703125" style="166" customWidth="1"/>
    <col min="14850" max="14850" width="30.5703125" style="166" customWidth="1"/>
    <col min="14851" max="14851" width="23.85546875" style="166" bestFit="1" customWidth="1"/>
    <col min="14852" max="14852" width="21.85546875" style="166" customWidth="1"/>
    <col min="14853" max="14853" width="16.5703125" style="166" bestFit="1" customWidth="1"/>
    <col min="14854" max="14854" width="16.42578125" style="166" customWidth="1"/>
    <col min="14855" max="14855" width="22.140625" style="166" customWidth="1"/>
    <col min="14856" max="14856" width="18.7109375" style="166" customWidth="1"/>
    <col min="14857" max="14857" width="15.5703125" style="166" bestFit="1" customWidth="1"/>
    <col min="14858" max="14858" width="25.7109375" style="166" customWidth="1"/>
    <col min="14859" max="14859" width="17.7109375" style="166" bestFit="1" customWidth="1"/>
    <col min="14860" max="14860" width="17.7109375" style="166" customWidth="1"/>
    <col min="14861" max="15104" width="9.140625" style="166"/>
    <col min="15105" max="15105" width="8.5703125" style="166" customWidth="1"/>
    <col min="15106" max="15106" width="30.5703125" style="166" customWidth="1"/>
    <col min="15107" max="15107" width="23.85546875" style="166" bestFit="1" customWidth="1"/>
    <col min="15108" max="15108" width="21.85546875" style="166" customWidth="1"/>
    <col min="15109" max="15109" width="16.5703125" style="166" bestFit="1" customWidth="1"/>
    <col min="15110" max="15110" width="16.42578125" style="166" customWidth="1"/>
    <col min="15111" max="15111" width="22.140625" style="166" customWidth="1"/>
    <col min="15112" max="15112" width="18.7109375" style="166" customWidth="1"/>
    <col min="15113" max="15113" width="15.5703125" style="166" bestFit="1" customWidth="1"/>
    <col min="15114" max="15114" width="25.7109375" style="166" customWidth="1"/>
    <col min="15115" max="15115" width="17.7109375" style="166" bestFit="1" customWidth="1"/>
    <col min="15116" max="15116" width="17.7109375" style="166" customWidth="1"/>
    <col min="15117" max="15360" width="9.140625" style="166"/>
    <col min="15361" max="15361" width="8.5703125" style="166" customWidth="1"/>
    <col min="15362" max="15362" width="30.5703125" style="166" customWidth="1"/>
    <col min="15363" max="15363" width="23.85546875" style="166" bestFit="1" customWidth="1"/>
    <col min="15364" max="15364" width="21.85546875" style="166" customWidth="1"/>
    <col min="15365" max="15365" width="16.5703125" style="166" bestFit="1" customWidth="1"/>
    <col min="15366" max="15366" width="16.42578125" style="166" customWidth="1"/>
    <col min="15367" max="15367" width="22.140625" style="166" customWidth="1"/>
    <col min="15368" max="15368" width="18.7109375" style="166" customWidth="1"/>
    <col min="15369" max="15369" width="15.5703125" style="166" bestFit="1" customWidth="1"/>
    <col min="15370" max="15370" width="25.7109375" style="166" customWidth="1"/>
    <col min="15371" max="15371" width="17.7109375" style="166" bestFit="1" customWidth="1"/>
    <col min="15372" max="15372" width="17.7109375" style="166" customWidth="1"/>
    <col min="15373" max="15616" width="9.140625" style="166"/>
    <col min="15617" max="15617" width="8.5703125" style="166" customWidth="1"/>
    <col min="15618" max="15618" width="30.5703125" style="166" customWidth="1"/>
    <col min="15619" max="15619" width="23.85546875" style="166" bestFit="1" customWidth="1"/>
    <col min="15620" max="15620" width="21.85546875" style="166" customWidth="1"/>
    <col min="15621" max="15621" width="16.5703125" style="166" bestFit="1" customWidth="1"/>
    <col min="15622" max="15622" width="16.42578125" style="166" customWidth="1"/>
    <col min="15623" max="15623" width="22.140625" style="166" customWidth="1"/>
    <col min="15624" max="15624" width="18.7109375" style="166" customWidth="1"/>
    <col min="15625" max="15625" width="15.5703125" style="166" bestFit="1" customWidth="1"/>
    <col min="15626" max="15626" width="25.7109375" style="166" customWidth="1"/>
    <col min="15627" max="15627" width="17.7109375" style="166" bestFit="1" customWidth="1"/>
    <col min="15628" max="15628" width="17.7109375" style="166" customWidth="1"/>
    <col min="15629" max="15872" width="9.140625" style="166"/>
    <col min="15873" max="15873" width="8.5703125" style="166" customWidth="1"/>
    <col min="15874" max="15874" width="30.5703125" style="166" customWidth="1"/>
    <col min="15875" max="15875" width="23.85546875" style="166" bestFit="1" customWidth="1"/>
    <col min="15876" max="15876" width="21.85546875" style="166" customWidth="1"/>
    <col min="15877" max="15877" width="16.5703125" style="166" bestFit="1" customWidth="1"/>
    <col min="15878" max="15878" width="16.42578125" style="166" customWidth="1"/>
    <col min="15879" max="15879" width="22.140625" style="166" customWidth="1"/>
    <col min="15880" max="15880" width="18.7109375" style="166" customWidth="1"/>
    <col min="15881" max="15881" width="15.5703125" style="166" bestFit="1" customWidth="1"/>
    <col min="15882" max="15882" width="25.7109375" style="166" customWidth="1"/>
    <col min="15883" max="15883" width="17.7109375" style="166" bestFit="1" customWidth="1"/>
    <col min="15884" max="15884" width="17.7109375" style="166" customWidth="1"/>
    <col min="15885" max="16128" width="9.140625" style="166"/>
    <col min="16129" max="16129" width="8.5703125" style="166" customWidth="1"/>
    <col min="16130" max="16130" width="30.5703125" style="166" customWidth="1"/>
    <col min="16131" max="16131" width="23.85546875" style="166" bestFit="1" customWidth="1"/>
    <col min="16132" max="16132" width="21.85546875" style="166" customWidth="1"/>
    <col min="16133" max="16133" width="16.5703125" style="166" bestFit="1" customWidth="1"/>
    <col min="16134" max="16134" width="16.42578125" style="166" customWidth="1"/>
    <col min="16135" max="16135" width="22.140625" style="166" customWidth="1"/>
    <col min="16136" max="16136" width="18.7109375" style="166" customWidth="1"/>
    <col min="16137" max="16137" width="15.5703125" style="166" bestFit="1" customWidth="1"/>
    <col min="16138" max="16138" width="25.7109375" style="166" customWidth="1"/>
    <col min="16139" max="16139" width="17.7109375" style="166" bestFit="1" customWidth="1"/>
    <col min="16140" max="16140" width="17.7109375" style="166" customWidth="1"/>
    <col min="16141" max="16384" width="9.140625" style="166"/>
  </cols>
  <sheetData>
    <row r="1" spans="1:14" ht="7.5" customHeight="1" x14ac:dyDescent="0.25"/>
    <row r="2" spans="1:14" ht="9" customHeight="1" x14ac:dyDescent="0.25"/>
    <row r="3" spans="1:14" ht="6" customHeight="1" x14ac:dyDescent="0.3"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</row>
    <row r="4" spans="1:14" ht="30.75" customHeight="1" x14ac:dyDescent="0.25">
      <c r="A4" s="346" t="s">
        <v>153</v>
      </c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</row>
    <row r="5" spans="1:14" ht="8.25" customHeight="1" x14ac:dyDescent="0.25">
      <c r="A5" s="168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</row>
    <row r="6" spans="1:14" ht="7.5" customHeight="1" x14ac:dyDescent="0.3"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</row>
    <row r="7" spans="1:14" ht="6" customHeight="1" thickBot="1" x14ac:dyDescent="0.3">
      <c r="A7" s="170"/>
      <c r="B7" s="170"/>
      <c r="C7" s="170"/>
      <c r="J7" s="170"/>
      <c r="K7" s="170"/>
      <c r="L7" s="170"/>
    </row>
    <row r="8" spans="1:14" ht="36.75" customHeight="1" x14ac:dyDescent="0.25">
      <c r="A8" s="171" t="s">
        <v>121</v>
      </c>
      <c r="B8" s="172" t="s">
        <v>122</v>
      </c>
      <c r="C8" s="172" t="s">
        <v>123</v>
      </c>
      <c r="D8" s="173" t="s">
        <v>124</v>
      </c>
      <c r="E8" s="174"/>
      <c r="F8" s="174"/>
      <c r="G8" s="174"/>
      <c r="H8" s="174"/>
      <c r="I8" s="174"/>
      <c r="J8" s="174"/>
      <c r="K8" s="174"/>
      <c r="L8" s="175"/>
    </row>
    <row r="9" spans="1:14" ht="36.75" customHeight="1" x14ac:dyDescent="0.25">
      <c r="A9" s="176" t="s">
        <v>125</v>
      </c>
      <c r="B9" s="177" t="s">
        <v>126</v>
      </c>
      <c r="C9" s="178" t="s">
        <v>127</v>
      </c>
      <c r="D9" s="179" t="s">
        <v>128</v>
      </c>
      <c r="E9" s="180"/>
      <c r="F9" s="181" t="s">
        <v>129</v>
      </c>
      <c r="G9" s="179" t="s">
        <v>130</v>
      </c>
      <c r="H9" s="180"/>
      <c r="I9" s="181" t="s">
        <v>129</v>
      </c>
      <c r="J9" s="179" t="s">
        <v>131</v>
      </c>
      <c r="K9" s="180"/>
      <c r="L9" s="182" t="s">
        <v>129</v>
      </c>
    </row>
    <row r="10" spans="1:14" ht="36.75" customHeight="1" thickBot="1" x14ac:dyDescent="0.3">
      <c r="A10" s="176"/>
      <c r="B10" s="183"/>
      <c r="C10" s="184" t="s">
        <v>132</v>
      </c>
      <c r="D10" s="177" t="s">
        <v>133</v>
      </c>
      <c r="E10" s="177" t="s">
        <v>134</v>
      </c>
      <c r="F10" s="177" t="s">
        <v>135</v>
      </c>
      <c r="G10" s="177" t="s">
        <v>133</v>
      </c>
      <c r="H10" s="177" t="s">
        <v>134</v>
      </c>
      <c r="I10" s="177" t="s">
        <v>135</v>
      </c>
      <c r="J10" s="181" t="s">
        <v>133</v>
      </c>
      <c r="K10" s="185" t="s">
        <v>134</v>
      </c>
      <c r="L10" s="186" t="s">
        <v>135</v>
      </c>
      <c r="N10" s="187"/>
    </row>
    <row r="11" spans="1:14" ht="53.25" customHeight="1" x14ac:dyDescent="0.35">
      <c r="A11" s="197">
        <v>111</v>
      </c>
      <c r="B11" s="198" t="s">
        <v>136</v>
      </c>
      <c r="C11" s="277">
        <v>6374640</v>
      </c>
      <c r="D11" s="278">
        <v>2088485</v>
      </c>
      <c r="E11" s="279">
        <v>56.673013764165304</v>
      </c>
      <c r="F11" s="279">
        <v>32.762399131558801</v>
      </c>
      <c r="G11" s="280">
        <v>1588754</v>
      </c>
      <c r="H11" s="279">
        <v>73.017323273245182</v>
      </c>
      <c r="I11" s="279">
        <v>24.923038791210171</v>
      </c>
      <c r="J11" s="281">
        <v>3677239</v>
      </c>
      <c r="K11" s="282">
        <v>62.740726509842673</v>
      </c>
      <c r="L11" s="283">
        <v>57.685437922768969</v>
      </c>
    </row>
    <row r="12" spans="1:14" ht="53.25" customHeight="1" x14ac:dyDescent="0.35">
      <c r="A12" s="197">
        <v>201</v>
      </c>
      <c r="B12" s="198" t="s">
        <v>137</v>
      </c>
      <c r="C12" s="199">
        <v>552110</v>
      </c>
      <c r="D12" s="200">
        <v>174359</v>
      </c>
      <c r="E12" s="201">
        <v>4.7313962067748143</v>
      </c>
      <c r="F12" s="201">
        <v>31.580482150296138</v>
      </c>
      <c r="G12" s="202">
        <v>99505</v>
      </c>
      <c r="H12" s="201">
        <v>4.5731364026805048</v>
      </c>
      <c r="I12" s="201">
        <v>18.022676640524534</v>
      </c>
      <c r="J12" s="203">
        <v>273864</v>
      </c>
      <c r="K12" s="204">
        <v>4.6726433405311854</v>
      </c>
      <c r="L12" s="205">
        <v>49.603158790820665</v>
      </c>
    </row>
    <row r="13" spans="1:14" ht="53.25" customHeight="1" x14ac:dyDescent="0.35">
      <c r="A13" s="197">
        <v>205</v>
      </c>
      <c r="B13" s="198" t="s">
        <v>154</v>
      </c>
      <c r="C13" s="199">
        <v>358798</v>
      </c>
      <c r="D13" s="200">
        <v>152715</v>
      </c>
      <c r="E13" s="201">
        <v>4.1440658166060587</v>
      </c>
      <c r="F13" s="201">
        <v>42.562946281751849</v>
      </c>
      <c r="G13" s="202">
        <v>58869</v>
      </c>
      <c r="H13" s="201">
        <v>2.705552152046617</v>
      </c>
      <c r="I13" s="201">
        <v>16.407282091873423</v>
      </c>
      <c r="J13" s="203">
        <v>211584</v>
      </c>
      <c r="K13" s="204">
        <v>3.6100274901518645</v>
      </c>
      <c r="L13" s="205">
        <v>58.970228373625268</v>
      </c>
    </row>
    <row r="14" spans="1:14" ht="53.25" customHeight="1" x14ac:dyDescent="0.35">
      <c r="A14" s="197">
        <v>207</v>
      </c>
      <c r="B14" s="198" t="s">
        <v>139</v>
      </c>
      <c r="C14" s="199">
        <v>673841</v>
      </c>
      <c r="D14" s="200">
        <v>279917</v>
      </c>
      <c r="E14" s="201">
        <v>7.5958122724481427</v>
      </c>
      <c r="F14" s="201">
        <v>41.54051178245313</v>
      </c>
      <c r="G14" s="202">
        <v>93933</v>
      </c>
      <c r="H14" s="201">
        <v>4.3170536326113043</v>
      </c>
      <c r="I14" s="201">
        <v>13.93993538535055</v>
      </c>
      <c r="J14" s="203">
        <v>373850</v>
      </c>
      <c r="K14" s="204">
        <v>6.3785956272368169</v>
      </c>
      <c r="L14" s="205">
        <v>55.480447167803682</v>
      </c>
    </row>
    <row r="15" spans="1:14" ht="53.25" customHeight="1" x14ac:dyDescent="0.35">
      <c r="A15" s="197">
        <v>209</v>
      </c>
      <c r="B15" s="198" t="s">
        <v>140</v>
      </c>
      <c r="C15" s="199">
        <v>133282</v>
      </c>
      <c r="D15" s="200">
        <v>49089</v>
      </c>
      <c r="E15" s="201">
        <v>1.3320763963682336</v>
      </c>
      <c r="F15" s="201">
        <v>36.830929908014589</v>
      </c>
      <c r="G15" s="202">
        <v>25039</v>
      </c>
      <c r="H15" s="201">
        <v>1.1507639051979011</v>
      </c>
      <c r="I15" s="201">
        <v>18.786482795876413</v>
      </c>
      <c r="J15" s="203">
        <v>74128</v>
      </c>
      <c r="K15" s="204">
        <v>1.2647653782421044</v>
      </c>
      <c r="L15" s="205">
        <v>55.617412703890999</v>
      </c>
    </row>
    <row r="16" spans="1:14" ht="53.25" customHeight="1" x14ac:dyDescent="0.35">
      <c r="A16" s="197">
        <v>211</v>
      </c>
      <c r="B16" s="198" t="s">
        <v>141</v>
      </c>
      <c r="C16" s="199">
        <v>1104986</v>
      </c>
      <c r="D16" s="200">
        <v>422012</v>
      </c>
      <c r="E16" s="201">
        <v>11.451694354827987</v>
      </c>
      <c r="F16" s="201">
        <v>38.191615097385849</v>
      </c>
      <c r="G16" s="202">
        <v>161828</v>
      </c>
      <c r="H16" s="201">
        <v>7.4374304584993789</v>
      </c>
      <c r="I16" s="201">
        <v>14.645253424025281</v>
      </c>
      <c r="J16" s="203">
        <v>583840</v>
      </c>
      <c r="K16" s="204">
        <v>9.9614264304024154</v>
      </c>
      <c r="L16" s="205">
        <v>52.836868521411127</v>
      </c>
    </row>
    <row r="17" spans="1:12" ht="53.25" customHeight="1" x14ac:dyDescent="0.35">
      <c r="A17" s="197">
        <v>213</v>
      </c>
      <c r="B17" s="198" t="s">
        <v>142</v>
      </c>
      <c r="C17" s="199">
        <v>400445</v>
      </c>
      <c r="D17" s="200">
        <v>175705</v>
      </c>
      <c r="E17" s="201">
        <v>4.7679211885326751</v>
      </c>
      <c r="F17" s="201">
        <v>43.877436352058332</v>
      </c>
      <c r="G17" s="202">
        <v>48246</v>
      </c>
      <c r="H17" s="201">
        <v>2.2173311781691738</v>
      </c>
      <c r="I17" s="201">
        <v>12.048096492651926</v>
      </c>
      <c r="J17" s="203">
        <v>223951</v>
      </c>
      <c r="K17" s="204">
        <v>3.8210321501011428</v>
      </c>
      <c r="L17" s="205">
        <v>55.925532844710254</v>
      </c>
    </row>
    <row r="18" spans="1:12" ht="53.25" customHeight="1" x14ac:dyDescent="0.35">
      <c r="A18" s="197">
        <v>217</v>
      </c>
      <c r="B18" s="198" t="s">
        <v>143</v>
      </c>
      <c r="C18" s="199">
        <v>392816</v>
      </c>
      <c r="D18" s="200">
        <v>172994</v>
      </c>
      <c r="E18" s="201">
        <v>4.6943556420649477</v>
      </c>
      <c r="F18" s="201">
        <v>44.039448494969655</v>
      </c>
      <c r="G18" s="202">
        <v>48583</v>
      </c>
      <c r="H18" s="201">
        <v>2.2328193141191592</v>
      </c>
      <c r="I18" s="201">
        <v>12.367877072217018</v>
      </c>
      <c r="J18" s="203">
        <v>221577</v>
      </c>
      <c r="K18" s="204">
        <v>3.7805271721178335</v>
      </c>
      <c r="L18" s="205">
        <v>56.407325567186675</v>
      </c>
    </row>
    <row r="19" spans="1:12" ht="53.25" customHeight="1" thickBot="1" x14ac:dyDescent="0.4">
      <c r="A19" s="247">
        <v>222</v>
      </c>
      <c r="B19" s="198" t="s">
        <v>155</v>
      </c>
      <c r="C19" s="199">
        <v>304422</v>
      </c>
      <c r="D19" s="200">
        <v>133893</v>
      </c>
      <c r="E19" s="201">
        <v>3.6333130627825359</v>
      </c>
      <c r="F19" s="201">
        <v>43.982695074600393</v>
      </c>
      <c r="G19" s="202">
        <v>47257</v>
      </c>
      <c r="H19" s="201">
        <v>2.1718778652477022</v>
      </c>
      <c r="I19" s="201">
        <v>15.523516697216364</v>
      </c>
      <c r="J19" s="203">
        <v>181150</v>
      </c>
      <c r="K19" s="204">
        <v>3.0907652745056824</v>
      </c>
      <c r="L19" s="205">
        <v>59.506211771816751</v>
      </c>
    </row>
    <row r="20" spans="1:12" ht="53.25" customHeight="1" thickBot="1" x14ac:dyDescent="0.4">
      <c r="A20" s="284">
        <v>227</v>
      </c>
      <c r="B20" s="198" t="s">
        <v>156</v>
      </c>
      <c r="C20" s="285">
        <v>59020</v>
      </c>
      <c r="D20" s="286">
        <v>35980</v>
      </c>
      <c r="E20" s="287">
        <v>0.97635129542930288</v>
      </c>
      <c r="F20" s="251">
        <v>60.962385631989157</v>
      </c>
      <c r="G20" s="252">
        <v>3845</v>
      </c>
      <c r="H20" s="251">
        <v>0.17671181818307161</v>
      </c>
      <c r="I20" s="251">
        <v>6.5147407658420873</v>
      </c>
      <c r="J20" s="253">
        <v>39825</v>
      </c>
      <c r="K20" s="254">
        <v>0.67949062686827932</v>
      </c>
      <c r="L20" s="255">
        <v>67.477126397831242</v>
      </c>
    </row>
    <row r="21" spans="1:12" ht="36.75" customHeight="1" x14ac:dyDescent="0.35">
      <c r="A21" s="223" t="s">
        <v>145</v>
      </c>
      <c r="B21" s="224"/>
      <c r="C21" s="225">
        <v>3979720</v>
      </c>
      <c r="D21" s="225">
        <v>1596664</v>
      </c>
      <c r="E21" s="226">
        <v>43.326986235834696</v>
      </c>
      <c r="F21" s="226">
        <v>40.120008442805023</v>
      </c>
      <c r="G21" s="227">
        <v>587105</v>
      </c>
      <c r="H21" s="226">
        <v>26.982676726754814</v>
      </c>
      <c r="I21" s="226">
        <v>14.7524197682249</v>
      </c>
      <c r="J21" s="228">
        <v>2183769</v>
      </c>
      <c r="K21" s="229">
        <v>37.259273490157327</v>
      </c>
      <c r="L21" s="230">
        <v>54.87242821102992</v>
      </c>
    </row>
    <row r="22" spans="1:12" ht="36.75" customHeight="1" thickBot="1" x14ac:dyDescent="0.4">
      <c r="A22" s="265" t="s">
        <v>146</v>
      </c>
      <c r="B22" s="266"/>
      <c r="C22" s="267">
        <v>10354360</v>
      </c>
      <c r="D22" s="267">
        <v>3685149</v>
      </c>
      <c r="E22" s="251">
        <v>100</v>
      </c>
      <c r="F22" s="251">
        <v>35.59031171409918</v>
      </c>
      <c r="G22" s="252">
        <v>2175859</v>
      </c>
      <c r="H22" s="251">
        <v>100</v>
      </c>
      <c r="I22" s="251">
        <v>21.013940021401613</v>
      </c>
      <c r="J22" s="253">
        <v>5861008</v>
      </c>
      <c r="K22" s="254">
        <v>100</v>
      </c>
      <c r="L22" s="255">
        <v>56.604251735500796</v>
      </c>
    </row>
    <row r="23" spans="1:12" ht="24.75" customHeight="1" x14ac:dyDescent="0.25">
      <c r="A23" s="239"/>
      <c r="B23" s="240"/>
      <c r="C23" s="241"/>
      <c r="D23" s="241"/>
      <c r="E23" s="241"/>
      <c r="F23" s="241"/>
      <c r="G23" s="241"/>
      <c r="H23" s="241"/>
      <c r="I23" s="241"/>
      <c r="J23" s="241"/>
      <c r="K23" s="241"/>
      <c r="L23" s="242"/>
    </row>
    <row r="24" spans="1:12" x14ac:dyDescent="0.25">
      <c r="B24" s="246"/>
      <c r="C24" s="246"/>
      <c r="D24" s="246"/>
      <c r="E24" s="246"/>
      <c r="F24" s="246"/>
      <c r="G24" s="246"/>
      <c r="H24" s="166" t="s">
        <v>157</v>
      </c>
      <c r="I24" s="246"/>
      <c r="J24" s="246"/>
      <c r="K24" s="246"/>
      <c r="L24" s="246"/>
    </row>
    <row r="25" spans="1:12" x14ac:dyDescent="0.25">
      <c r="I25" s="348">
        <v>39839</v>
      </c>
      <c r="J25" s="348"/>
    </row>
  </sheetData>
  <sheetProtection password="CCFB" sheet="1" objects="1" scenarios="1"/>
  <mergeCells count="2">
    <mergeCell ref="A4:L4"/>
    <mergeCell ref="I25:J25"/>
  </mergeCells>
  <printOptions horizontalCentered="1" verticalCentered="1"/>
  <pageMargins left="0.59055118110236227" right="0.59055118110236227" top="0.78740157480314965" bottom="0.78740157480314965" header="0.51181102362204722" footer="0"/>
  <pageSetup paperSize="9" scale="57" orientation="landscape" horizontalDpi="300" verticalDpi="300" r:id="rId1"/>
  <headerFooter alignWithMargins="0">
    <oddHeader xml:space="preserve">&amp;C&amp;"Times New Roman CE,Obyčejné"&amp;14Všeobecná zdravotní pojišťovna  ČR - Ústředí 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A914B-35E9-4CD2-93A0-A1BB84EC81CE}">
  <dimension ref="B5"/>
  <sheetViews>
    <sheetView workbookViewId="0">
      <selection activeCell="G24" sqref="G24"/>
    </sheetView>
  </sheetViews>
  <sheetFormatPr defaultRowHeight="12.75" x14ac:dyDescent="0.2"/>
  <sheetData>
    <row r="5" spans="2:2" x14ac:dyDescent="0.2">
      <c r="B5" t="s">
        <v>191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915A9-A5B5-4EB0-8A37-E56A201AAFA2}">
  <sheetPr>
    <pageSetUpPr fitToPage="1"/>
  </sheetPr>
  <dimension ref="A1:N24"/>
  <sheetViews>
    <sheetView topLeftCell="A16" zoomScale="75" workbookViewId="0">
      <selection activeCell="K32" sqref="K32"/>
    </sheetView>
  </sheetViews>
  <sheetFormatPr defaultRowHeight="15.75" x14ac:dyDescent="0.25"/>
  <cols>
    <col min="1" max="1" width="8.5703125" style="166" customWidth="1"/>
    <col min="2" max="2" width="30.5703125" style="166" customWidth="1"/>
    <col min="3" max="3" width="23.85546875" style="166" bestFit="1" customWidth="1"/>
    <col min="4" max="4" width="21.85546875" style="166" customWidth="1"/>
    <col min="5" max="5" width="16.5703125" style="166" bestFit="1" customWidth="1"/>
    <col min="6" max="6" width="16.42578125" style="166" customWidth="1"/>
    <col min="7" max="7" width="22.140625" style="166" customWidth="1"/>
    <col min="8" max="8" width="18.7109375" style="166" customWidth="1"/>
    <col min="9" max="9" width="15.5703125" style="166" bestFit="1" customWidth="1"/>
    <col min="10" max="10" width="25.7109375" style="166" customWidth="1"/>
    <col min="11" max="11" width="17.7109375" style="166" bestFit="1" customWidth="1"/>
    <col min="12" max="12" width="17.7109375" style="166" customWidth="1"/>
    <col min="13" max="256" width="9.140625" style="166"/>
    <col min="257" max="257" width="8.5703125" style="166" customWidth="1"/>
    <col min="258" max="258" width="30.5703125" style="166" customWidth="1"/>
    <col min="259" max="259" width="23.85546875" style="166" bestFit="1" customWidth="1"/>
    <col min="260" max="260" width="21.85546875" style="166" customWidth="1"/>
    <col min="261" max="261" width="16.5703125" style="166" bestFit="1" customWidth="1"/>
    <col min="262" max="262" width="16.42578125" style="166" customWidth="1"/>
    <col min="263" max="263" width="22.140625" style="166" customWidth="1"/>
    <col min="264" max="264" width="18.7109375" style="166" customWidth="1"/>
    <col min="265" max="265" width="15.5703125" style="166" bestFit="1" customWidth="1"/>
    <col min="266" max="266" width="25.7109375" style="166" customWidth="1"/>
    <col min="267" max="267" width="17.7109375" style="166" bestFit="1" customWidth="1"/>
    <col min="268" max="268" width="17.7109375" style="166" customWidth="1"/>
    <col min="269" max="512" width="9.140625" style="166"/>
    <col min="513" max="513" width="8.5703125" style="166" customWidth="1"/>
    <col min="514" max="514" width="30.5703125" style="166" customWidth="1"/>
    <col min="515" max="515" width="23.85546875" style="166" bestFit="1" customWidth="1"/>
    <col min="516" max="516" width="21.85546875" style="166" customWidth="1"/>
    <col min="517" max="517" width="16.5703125" style="166" bestFit="1" customWidth="1"/>
    <col min="518" max="518" width="16.42578125" style="166" customWidth="1"/>
    <col min="519" max="519" width="22.140625" style="166" customWidth="1"/>
    <col min="520" max="520" width="18.7109375" style="166" customWidth="1"/>
    <col min="521" max="521" width="15.5703125" style="166" bestFit="1" customWidth="1"/>
    <col min="522" max="522" width="25.7109375" style="166" customWidth="1"/>
    <col min="523" max="523" width="17.7109375" style="166" bestFit="1" customWidth="1"/>
    <col min="524" max="524" width="17.7109375" style="166" customWidth="1"/>
    <col min="525" max="768" width="9.140625" style="166"/>
    <col min="769" max="769" width="8.5703125" style="166" customWidth="1"/>
    <col min="770" max="770" width="30.5703125" style="166" customWidth="1"/>
    <col min="771" max="771" width="23.85546875" style="166" bestFit="1" customWidth="1"/>
    <col min="772" max="772" width="21.85546875" style="166" customWidth="1"/>
    <col min="773" max="773" width="16.5703125" style="166" bestFit="1" customWidth="1"/>
    <col min="774" max="774" width="16.42578125" style="166" customWidth="1"/>
    <col min="775" max="775" width="22.140625" style="166" customWidth="1"/>
    <col min="776" max="776" width="18.7109375" style="166" customWidth="1"/>
    <col min="777" max="777" width="15.5703125" style="166" bestFit="1" customWidth="1"/>
    <col min="778" max="778" width="25.7109375" style="166" customWidth="1"/>
    <col min="779" max="779" width="17.7109375" style="166" bestFit="1" customWidth="1"/>
    <col min="780" max="780" width="17.7109375" style="166" customWidth="1"/>
    <col min="781" max="1024" width="9.140625" style="166"/>
    <col min="1025" max="1025" width="8.5703125" style="166" customWidth="1"/>
    <col min="1026" max="1026" width="30.5703125" style="166" customWidth="1"/>
    <col min="1027" max="1027" width="23.85546875" style="166" bestFit="1" customWidth="1"/>
    <col min="1028" max="1028" width="21.85546875" style="166" customWidth="1"/>
    <col min="1029" max="1029" width="16.5703125" style="166" bestFit="1" customWidth="1"/>
    <col min="1030" max="1030" width="16.42578125" style="166" customWidth="1"/>
    <col min="1031" max="1031" width="22.140625" style="166" customWidth="1"/>
    <col min="1032" max="1032" width="18.7109375" style="166" customWidth="1"/>
    <col min="1033" max="1033" width="15.5703125" style="166" bestFit="1" customWidth="1"/>
    <col min="1034" max="1034" width="25.7109375" style="166" customWidth="1"/>
    <col min="1035" max="1035" width="17.7109375" style="166" bestFit="1" customWidth="1"/>
    <col min="1036" max="1036" width="17.7109375" style="166" customWidth="1"/>
    <col min="1037" max="1280" width="9.140625" style="166"/>
    <col min="1281" max="1281" width="8.5703125" style="166" customWidth="1"/>
    <col min="1282" max="1282" width="30.5703125" style="166" customWidth="1"/>
    <col min="1283" max="1283" width="23.85546875" style="166" bestFit="1" customWidth="1"/>
    <col min="1284" max="1284" width="21.85546875" style="166" customWidth="1"/>
    <col min="1285" max="1285" width="16.5703125" style="166" bestFit="1" customWidth="1"/>
    <col min="1286" max="1286" width="16.42578125" style="166" customWidth="1"/>
    <col min="1287" max="1287" width="22.140625" style="166" customWidth="1"/>
    <col min="1288" max="1288" width="18.7109375" style="166" customWidth="1"/>
    <col min="1289" max="1289" width="15.5703125" style="166" bestFit="1" customWidth="1"/>
    <col min="1290" max="1290" width="25.7109375" style="166" customWidth="1"/>
    <col min="1291" max="1291" width="17.7109375" style="166" bestFit="1" customWidth="1"/>
    <col min="1292" max="1292" width="17.7109375" style="166" customWidth="1"/>
    <col min="1293" max="1536" width="9.140625" style="166"/>
    <col min="1537" max="1537" width="8.5703125" style="166" customWidth="1"/>
    <col min="1538" max="1538" width="30.5703125" style="166" customWidth="1"/>
    <col min="1539" max="1539" width="23.85546875" style="166" bestFit="1" customWidth="1"/>
    <col min="1540" max="1540" width="21.85546875" style="166" customWidth="1"/>
    <col min="1541" max="1541" width="16.5703125" style="166" bestFit="1" customWidth="1"/>
    <col min="1542" max="1542" width="16.42578125" style="166" customWidth="1"/>
    <col min="1543" max="1543" width="22.140625" style="166" customWidth="1"/>
    <col min="1544" max="1544" width="18.7109375" style="166" customWidth="1"/>
    <col min="1545" max="1545" width="15.5703125" style="166" bestFit="1" customWidth="1"/>
    <col min="1546" max="1546" width="25.7109375" style="166" customWidth="1"/>
    <col min="1547" max="1547" width="17.7109375" style="166" bestFit="1" customWidth="1"/>
    <col min="1548" max="1548" width="17.7109375" style="166" customWidth="1"/>
    <col min="1549" max="1792" width="9.140625" style="166"/>
    <col min="1793" max="1793" width="8.5703125" style="166" customWidth="1"/>
    <col min="1794" max="1794" width="30.5703125" style="166" customWidth="1"/>
    <col min="1795" max="1795" width="23.85546875" style="166" bestFit="1" customWidth="1"/>
    <col min="1796" max="1796" width="21.85546875" style="166" customWidth="1"/>
    <col min="1797" max="1797" width="16.5703125" style="166" bestFit="1" customWidth="1"/>
    <col min="1798" max="1798" width="16.42578125" style="166" customWidth="1"/>
    <col min="1799" max="1799" width="22.140625" style="166" customWidth="1"/>
    <col min="1800" max="1800" width="18.7109375" style="166" customWidth="1"/>
    <col min="1801" max="1801" width="15.5703125" style="166" bestFit="1" customWidth="1"/>
    <col min="1802" max="1802" width="25.7109375" style="166" customWidth="1"/>
    <col min="1803" max="1803" width="17.7109375" style="166" bestFit="1" customWidth="1"/>
    <col min="1804" max="1804" width="17.7109375" style="166" customWidth="1"/>
    <col min="1805" max="2048" width="9.140625" style="166"/>
    <col min="2049" max="2049" width="8.5703125" style="166" customWidth="1"/>
    <col min="2050" max="2050" width="30.5703125" style="166" customWidth="1"/>
    <col min="2051" max="2051" width="23.85546875" style="166" bestFit="1" customWidth="1"/>
    <col min="2052" max="2052" width="21.85546875" style="166" customWidth="1"/>
    <col min="2053" max="2053" width="16.5703125" style="166" bestFit="1" customWidth="1"/>
    <col min="2054" max="2054" width="16.42578125" style="166" customWidth="1"/>
    <col min="2055" max="2055" width="22.140625" style="166" customWidth="1"/>
    <col min="2056" max="2056" width="18.7109375" style="166" customWidth="1"/>
    <col min="2057" max="2057" width="15.5703125" style="166" bestFit="1" customWidth="1"/>
    <col min="2058" max="2058" width="25.7109375" style="166" customWidth="1"/>
    <col min="2059" max="2059" width="17.7109375" style="166" bestFit="1" customWidth="1"/>
    <col min="2060" max="2060" width="17.7109375" style="166" customWidth="1"/>
    <col min="2061" max="2304" width="9.140625" style="166"/>
    <col min="2305" max="2305" width="8.5703125" style="166" customWidth="1"/>
    <col min="2306" max="2306" width="30.5703125" style="166" customWidth="1"/>
    <col min="2307" max="2307" width="23.85546875" style="166" bestFit="1" customWidth="1"/>
    <col min="2308" max="2308" width="21.85546875" style="166" customWidth="1"/>
    <col min="2309" max="2309" width="16.5703125" style="166" bestFit="1" customWidth="1"/>
    <col min="2310" max="2310" width="16.42578125" style="166" customWidth="1"/>
    <col min="2311" max="2311" width="22.140625" style="166" customWidth="1"/>
    <col min="2312" max="2312" width="18.7109375" style="166" customWidth="1"/>
    <col min="2313" max="2313" width="15.5703125" style="166" bestFit="1" customWidth="1"/>
    <col min="2314" max="2314" width="25.7109375" style="166" customWidth="1"/>
    <col min="2315" max="2315" width="17.7109375" style="166" bestFit="1" customWidth="1"/>
    <col min="2316" max="2316" width="17.7109375" style="166" customWidth="1"/>
    <col min="2317" max="2560" width="9.140625" style="166"/>
    <col min="2561" max="2561" width="8.5703125" style="166" customWidth="1"/>
    <col min="2562" max="2562" width="30.5703125" style="166" customWidth="1"/>
    <col min="2563" max="2563" width="23.85546875" style="166" bestFit="1" customWidth="1"/>
    <col min="2564" max="2564" width="21.85546875" style="166" customWidth="1"/>
    <col min="2565" max="2565" width="16.5703125" style="166" bestFit="1" customWidth="1"/>
    <col min="2566" max="2566" width="16.42578125" style="166" customWidth="1"/>
    <col min="2567" max="2567" width="22.140625" style="166" customWidth="1"/>
    <col min="2568" max="2568" width="18.7109375" style="166" customWidth="1"/>
    <col min="2569" max="2569" width="15.5703125" style="166" bestFit="1" customWidth="1"/>
    <col min="2570" max="2570" width="25.7109375" style="166" customWidth="1"/>
    <col min="2571" max="2571" width="17.7109375" style="166" bestFit="1" customWidth="1"/>
    <col min="2572" max="2572" width="17.7109375" style="166" customWidth="1"/>
    <col min="2573" max="2816" width="9.140625" style="166"/>
    <col min="2817" max="2817" width="8.5703125" style="166" customWidth="1"/>
    <col min="2818" max="2818" width="30.5703125" style="166" customWidth="1"/>
    <col min="2819" max="2819" width="23.85546875" style="166" bestFit="1" customWidth="1"/>
    <col min="2820" max="2820" width="21.85546875" style="166" customWidth="1"/>
    <col min="2821" max="2821" width="16.5703125" style="166" bestFit="1" customWidth="1"/>
    <col min="2822" max="2822" width="16.42578125" style="166" customWidth="1"/>
    <col min="2823" max="2823" width="22.140625" style="166" customWidth="1"/>
    <col min="2824" max="2824" width="18.7109375" style="166" customWidth="1"/>
    <col min="2825" max="2825" width="15.5703125" style="166" bestFit="1" customWidth="1"/>
    <col min="2826" max="2826" width="25.7109375" style="166" customWidth="1"/>
    <col min="2827" max="2827" width="17.7109375" style="166" bestFit="1" customWidth="1"/>
    <col min="2828" max="2828" width="17.7109375" style="166" customWidth="1"/>
    <col min="2829" max="3072" width="9.140625" style="166"/>
    <col min="3073" max="3073" width="8.5703125" style="166" customWidth="1"/>
    <col min="3074" max="3074" width="30.5703125" style="166" customWidth="1"/>
    <col min="3075" max="3075" width="23.85546875" style="166" bestFit="1" customWidth="1"/>
    <col min="3076" max="3076" width="21.85546875" style="166" customWidth="1"/>
    <col min="3077" max="3077" width="16.5703125" style="166" bestFit="1" customWidth="1"/>
    <col min="3078" max="3078" width="16.42578125" style="166" customWidth="1"/>
    <col min="3079" max="3079" width="22.140625" style="166" customWidth="1"/>
    <col min="3080" max="3080" width="18.7109375" style="166" customWidth="1"/>
    <col min="3081" max="3081" width="15.5703125" style="166" bestFit="1" customWidth="1"/>
    <col min="3082" max="3082" width="25.7109375" style="166" customWidth="1"/>
    <col min="3083" max="3083" width="17.7109375" style="166" bestFit="1" customWidth="1"/>
    <col min="3084" max="3084" width="17.7109375" style="166" customWidth="1"/>
    <col min="3085" max="3328" width="9.140625" style="166"/>
    <col min="3329" max="3329" width="8.5703125" style="166" customWidth="1"/>
    <col min="3330" max="3330" width="30.5703125" style="166" customWidth="1"/>
    <col min="3331" max="3331" width="23.85546875" style="166" bestFit="1" customWidth="1"/>
    <col min="3332" max="3332" width="21.85546875" style="166" customWidth="1"/>
    <col min="3333" max="3333" width="16.5703125" style="166" bestFit="1" customWidth="1"/>
    <col min="3334" max="3334" width="16.42578125" style="166" customWidth="1"/>
    <col min="3335" max="3335" width="22.140625" style="166" customWidth="1"/>
    <col min="3336" max="3336" width="18.7109375" style="166" customWidth="1"/>
    <col min="3337" max="3337" width="15.5703125" style="166" bestFit="1" customWidth="1"/>
    <col min="3338" max="3338" width="25.7109375" style="166" customWidth="1"/>
    <col min="3339" max="3339" width="17.7109375" style="166" bestFit="1" customWidth="1"/>
    <col min="3340" max="3340" width="17.7109375" style="166" customWidth="1"/>
    <col min="3341" max="3584" width="9.140625" style="166"/>
    <col min="3585" max="3585" width="8.5703125" style="166" customWidth="1"/>
    <col min="3586" max="3586" width="30.5703125" style="166" customWidth="1"/>
    <col min="3587" max="3587" width="23.85546875" style="166" bestFit="1" customWidth="1"/>
    <col min="3588" max="3588" width="21.85546875" style="166" customWidth="1"/>
    <col min="3589" max="3589" width="16.5703125" style="166" bestFit="1" customWidth="1"/>
    <col min="3590" max="3590" width="16.42578125" style="166" customWidth="1"/>
    <col min="3591" max="3591" width="22.140625" style="166" customWidth="1"/>
    <col min="3592" max="3592" width="18.7109375" style="166" customWidth="1"/>
    <col min="3593" max="3593" width="15.5703125" style="166" bestFit="1" customWidth="1"/>
    <col min="3594" max="3594" width="25.7109375" style="166" customWidth="1"/>
    <col min="3595" max="3595" width="17.7109375" style="166" bestFit="1" customWidth="1"/>
    <col min="3596" max="3596" width="17.7109375" style="166" customWidth="1"/>
    <col min="3597" max="3840" width="9.140625" style="166"/>
    <col min="3841" max="3841" width="8.5703125" style="166" customWidth="1"/>
    <col min="3842" max="3842" width="30.5703125" style="166" customWidth="1"/>
    <col min="3843" max="3843" width="23.85546875" style="166" bestFit="1" customWidth="1"/>
    <col min="3844" max="3844" width="21.85546875" style="166" customWidth="1"/>
    <col min="3845" max="3845" width="16.5703125" style="166" bestFit="1" customWidth="1"/>
    <col min="3846" max="3846" width="16.42578125" style="166" customWidth="1"/>
    <col min="3847" max="3847" width="22.140625" style="166" customWidth="1"/>
    <col min="3848" max="3848" width="18.7109375" style="166" customWidth="1"/>
    <col min="3849" max="3849" width="15.5703125" style="166" bestFit="1" customWidth="1"/>
    <col min="3850" max="3850" width="25.7109375" style="166" customWidth="1"/>
    <col min="3851" max="3851" width="17.7109375" style="166" bestFit="1" customWidth="1"/>
    <col min="3852" max="3852" width="17.7109375" style="166" customWidth="1"/>
    <col min="3853" max="4096" width="9.140625" style="166"/>
    <col min="4097" max="4097" width="8.5703125" style="166" customWidth="1"/>
    <col min="4098" max="4098" width="30.5703125" style="166" customWidth="1"/>
    <col min="4099" max="4099" width="23.85546875" style="166" bestFit="1" customWidth="1"/>
    <col min="4100" max="4100" width="21.85546875" style="166" customWidth="1"/>
    <col min="4101" max="4101" width="16.5703125" style="166" bestFit="1" customWidth="1"/>
    <col min="4102" max="4102" width="16.42578125" style="166" customWidth="1"/>
    <col min="4103" max="4103" width="22.140625" style="166" customWidth="1"/>
    <col min="4104" max="4104" width="18.7109375" style="166" customWidth="1"/>
    <col min="4105" max="4105" width="15.5703125" style="166" bestFit="1" customWidth="1"/>
    <col min="4106" max="4106" width="25.7109375" style="166" customWidth="1"/>
    <col min="4107" max="4107" width="17.7109375" style="166" bestFit="1" customWidth="1"/>
    <col min="4108" max="4108" width="17.7109375" style="166" customWidth="1"/>
    <col min="4109" max="4352" width="9.140625" style="166"/>
    <col min="4353" max="4353" width="8.5703125" style="166" customWidth="1"/>
    <col min="4354" max="4354" width="30.5703125" style="166" customWidth="1"/>
    <col min="4355" max="4355" width="23.85546875" style="166" bestFit="1" customWidth="1"/>
    <col min="4356" max="4356" width="21.85546875" style="166" customWidth="1"/>
    <col min="4357" max="4357" width="16.5703125" style="166" bestFit="1" customWidth="1"/>
    <col min="4358" max="4358" width="16.42578125" style="166" customWidth="1"/>
    <col min="4359" max="4359" width="22.140625" style="166" customWidth="1"/>
    <col min="4360" max="4360" width="18.7109375" style="166" customWidth="1"/>
    <col min="4361" max="4361" width="15.5703125" style="166" bestFit="1" customWidth="1"/>
    <col min="4362" max="4362" width="25.7109375" style="166" customWidth="1"/>
    <col min="4363" max="4363" width="17.7109375" style="166" bestFit="1" customWidth="1"/>
    <col min="4364" max="4364" width="17.7109375" style="166" customWidth="1"/>
    <col min="4365" max="4608" width="9.140625" style="166"/>
    <col min="4609" max="4609" width="8.5703125" style="166" customWidth="1"/>
    <col min="4610" max="4610" width="30.5703125" style="166" customWidth="1"/>
    <col min="4611" max="4611" width="23.85546875" style="166" bestFit="1" customWidth="1"/>
    <col min="4612" max="4612" width="21.85546875" style="166" customWidth="1"/>
    <col min="4613" max="4613" width="16.5703125" style="166" bestFit="1" customWidth="1"/>
    <col min="4614" max="4614" width="16.42578125" style="166" customWidth="1"/>
    <col min="4615" max="4615" width="22.140625" style="166" customWidth="1"/>
    <col min="4616" max="4616" width="18.7109375" style="166" customWidth="1"/>
    <col min="4617" max="4617" width="15.5703125" style="166" bestFit="1" customWidth="1"/>
    <col min="4618" max="4618" width="25.7109375" style="166" customWidth="1"/>
    <col min="4619" max="4619" width="17.7109375" style="166" bestFit="1" customWidth="1"/>
    <col min="4620" max="4620" width="17.7109375" style="166" customWidth="1"/>
    <col min="4621" max="4864" width="9.140625" style="166"/>
    <col min="4865" max="4865" width="8.5703125" style="166" customWidth="1"/>
    <col min="4866" max="4866" width="30.5703125" style="166" customWidth="1"/>
    <col min="4867" max="4867" width="23.85546875" style="166" bestFit="1" customWidth="1"/>
    <col min="4868" max="4868" width="21.85546875" style="166" customWidth="1"/>
    <col min="4869" max="4869" width="16.5703125" style="166" bestFit="1" customWidth="1"/>
    <col min="4870" max="4870" width="16.42578125" style="166" customWidth="1"/>
    <col min="4871" max="4871" width="22.140625" style="166" customWidth="1"/>
    <col min="4872" max="4872" width="18.7109375" style="166" customWidth="1"/>
    <col min="4873" max="4873" width="15.5703125" style="166" bestFit="1" customWidth="1"/>
    <col min="4874" max="4874" width="25.7109375" style="166" customWidth="1"/>
    <col min="4875" max="4875" width="17.7109375" style="166" bestFit="1" customWidth="1"/>
    <col min="4876" max="4876" width="17.7109375" style="166" customWidth="1"/>
    <col min="4877" max="5120" width="9.140625" style="166"/>
    <col min="5121" max="5121" width="8.5703125" style="166" customWidth="1"/>
    <col min="5122" max="5122" width="30.5703125" style="166" customWidth="1"/>
    <col min="5123" max="5123" width="23.85546875" style="166" bestFit="1" customWidth="1"/>
    <col min="5124" max="5124" width="21.85546875" style="166" customWidth="1"/>
    <col min="5125" max="5125" width="16.5703125" style="166" bestFit="1" customWidth="1"/>
    <col min="5126" max="5126" width="16.42578125" style="166" customWidth="1"/>
    <col min="5127" max="5127" width="22.140625" style="166" customWidth="1"/>
    <col min="5128" max="5128" width="18.7109375" style="166" customWidth="1"/>
    <col min="5129" max="5129" width="15.5703125" style="166" bestFit="1" customWidth="1"/>
    <col min="5130" max="5130" width="25.7109375" style="166" customWidth="1"/>
    <col min="5131" max="5131" width="17.7109375" style="166" bestFit="1" customWidth="1"/>
    <col min="5132" max="5132" width="17.7109375" style="166" customWidth="1"/>
    <col min="5133" max="5376" width="9.140625" style="166"/>
    <col min="5377" max="5377" width="8.5703125" style="166" customWidth="1"/>
    <col min="5378" max="5378" width="30.5703125" style="166" customWidth="1"/>
    <col min="5379" max="5379" width="23.85546875" style="166" bestFit="1" customWidth="1"/>
    <col min="5380" max="5380" width="21.85546875" style="166" customWidth="1"/>
    <col min="5381" max="5381" width="16.5703125" style="166" bestFit="1" customWidth="1"/>
    <col min="5382" max="5382" width="16.42578125" style="166" customWidth="1"/>
    <col min="5383" max="5383" width="22.140625" style="166" customWidth="1"/>
    <col min="5384" max="5384" width="18.7109375" style="166" customWidth="1"/>
    <col min="5385" max="5385" width="15.5703125" style="166" bestFit="1" customWidth="1"/>
    <col min="5386" max="5386" width="25.7109375" style="166" customWidth="1"/>
    <col min="5387" max="5387" width="17.7109375" style="166" bestFit="1" customWidth="1"/>
    <col min="5388" max="5388" width="17.7109375" style="166" customWidth="1"/>
    <col min="5389" max="5632" width="9.140625" style="166"/>
    <col min="5633" max="5633" width="8.5703125" style="166" customWidth="1"/>
    <col min="5634" max="5634" width="30.5703125" style="166" customWidth="1"/>
    <col min="5635" max="5635" width="23.85546875" style="166" bestFit="1" customWidth="1"/>
    <col min="5636" max="5636" width="21.85546875" style="166" customWidth="1"/>
    <col min="5637" max="5637" width="16.5703125" style="166" bestFit="1" customWidth="1"/>
    <col min="5638" max="5638" width="16.42578125" style="166" customWidth="1"/>
    <col min="5639" max="5639" width="22.140625" style="166" customWidth="1"/>
    <col min="5640" max="5640" width="18.7109375" style="166" customWidth="1"/>
    <col min="5641" max="5641" width="15.5703125" style="166" bestFit="1" customWidth="1"/>
    <col min="5642" max="5642" width="25.7109375" style="166" customWidth="1"/>
    <col min="5643" max="5643" width="17.7109375" style="166" bestFit="1" customWidth="1"/>
    <col min="5644" max="5644" width="17.7109375" style="166" customWidth="1"/>
    <col min="5645" max="5888" width="9.140625" style="166"/>
    <col min="5889" max="5889" width="8.5703125" style="166" customWidth="1"/>
    <col min="5890" max="5890" width="30.5703125" style="166" customWidth="1"/>
    <col min="5891" max="5891" width="23.85546875" style="166" bestFit="1" customWidth="1"/>
    <col min="5892" max="5892" width="21.85546875" style="166" customWidth="1"/>
    <col min="5893" max="5893" width="16.5703125" style="166" bestFit="1" customWidth="1"/>
    <col min="5894" max="5894" width="16.42578125" style="166" customWidth="1"/>
    <col min="5895" max="5895" width="22.140625" style="166" customWidth="1"/>
    <col min="5896" max="5896" width="18.7109375" style="166" customWidth="1"/>
    <col min="5897" max="5897" width="15.5703125" style="166" bestFit="1" customWidth="1"/>
    <col min="5898" max="5898" width="25.7109375" style="166" customWidth="1"/>
    <col min="5899" max="5899" width="17.7109375" style="166" bestFit="1" customWidth="1"/>
    <col min="5900" max="5900" width="17.7109375" style="166" customWidth="1"/>
    <col min="5901" max="6144" width="9.140625" style="166"/>
    <col min="6145" max="6145" width="8.5703125" style="166" customWidth="1"/>
    <col min="6146" max="6146" width="30.5703125" style="166" customWidth="1"/>
    <col min="6147" max="6147" width="23.85546875" style="166" bestFit="1" customWidth="1"/>
    <col min="6148" max="6148" width="21.85546875" style="166" customWidth="1"/>
    <col min="6149" max="6149" width="16.5703125" style="166" bestFit="1" customWidth="1"/>
    <col min="6150" max="6150" width="16.42578125" style="166" customWidth="1"/>
    <col min="6151" max="6151" width="22.140625" style="166" customWidth="1"/>
    <col min="6152" max="6152" width="18.7109375" style="166" customWidth="1"/>
    <col min="6153" max="6153" width="15.5703125" style="166" bestFit="1" customWidth="1"/>
    <col min="6154" max="6154" width="25.7109375" style="166" customWidth="1"/>
    <col min="6155" max="6155" width="17.7109375" style="166" bestFit="1" customWidth="1"/>
    <col min="6156" max="6156" width="17.7109375" style="166" customWidth="1"/>
    <col min="6157" max="6400" width="9.140625" style="166"/>
    <col min="6401" max="6401" width="8.5703125" style="166" customWidth="1"/>
    <col min="6402" max="6402" width="30.5703125" style="166" customWidth="1"/>
    <col min="6403" max="6403" width="23.85546875" style="166" bestFit="1" customWidth="1"/>
    <col min="6404" max="6404" width="21.85546875" style="166" customWidth="1"/>
    <col min="6405" max="6405" width="16.5703125" style="166" bestFit="1" customWidth="1"/>
    <col min="6406" max="6406" width="16.42578125" style="166" customWidth="1"/>
    <col min="6407" max="6407" width="22.140625" style="166" customWidth="1"/>
    <col min="6408" max="6408" width="18.7109375" style="166" customWidth="1"/>
    <col min="6409" max="6409" width="15.5703125" style="166" bestFit="1" customWidth="1"/>
    <col min="6410" max="6410" width="25.7109375" style="166" customWidth="1"/>
    <col min="6411" max="6411" width="17.7109375" style="166" bestFit="1" customWidth="1"/>
    <col min="6412" max="6412" width="17.7109375" style="166" customWidth="1"/>
    <col min="6413" max="6656" width="9.140625" style="166"/>
    <col min="6657" max="6657" width="8.5703125" style="166" customWidth="1"/>
    <col min="6658" max="6658" width="30.5703125" style="166" customWidth="1"/>
    <col min="6659" max="6659" width="23.85546875" style="166" bestFit="1" customWidth="1"/>
    <col min="6660" max="6660" width="21.85546875" style="166" customWidth="1"/>
    <col min="6661" max="6661" width="16.5703125" style="166" bestFit="1" customWidth="1"/>
    <col min="6662" max="6662" width="16.42578125" style="166" customWidth="1"/>
    <col min="6663" max="6663" width="22.140625" style="166" customWidth="1"/>
    <col min="6664" max="6664" width="18.7109375" style="166" customWidth="1"/>
    <col min="6665" max="6665" width="15.5703125" style="166" bestFit="1" customWidth="1"/>
    <col min="6666" max="6666" width="25.7109375" style="166" customWidth="1"/>
    <col min="6667" max="6667" width="17.7109375" style="166" bestFit="1" customWidth="1"/>
    <col min="6668" max="6668" width="17.7109375" style="166" customWidth="1"/>
    <col min="6669" max="6912" width="9.140625" style="166"/>
    <col min="6913" max="6913" width="8.5703125" style="166" customWidth="1"/>
    <col min="6914" max="6914" width="30.5703125" style="166" customWidth="1"/>
    <col min="6915" max="6915" width="23.85546875" style="166" bestFit="1" customWidth="1"/>
    <col min="6916" max="6916" width="21.85546875" style="166" customWidth="1"/>
    <col min="6917" max="6917" width="16.5703125" style="166" bestFit="1" customWidth="1"/>
    <col min="6918" max="6918" width="16.42578125" style="166" customWidth="1"/>
    <col min="6919" max="6919" width="22.140625" style="166" customWidth="1"/>
    <col min="6920" max="6920" width="18.7109375" style="166" customWidth="1"/>
    <col min="6921" max="6921" width="15.5703125" style="166" bestFit="1" customWidth="1"/>
    <col min="6922" max="6922" width="25.7109375" style="166" customWidth="1"/>
    <col min="6923" max="6923" width="17.7109375" style="166" bestFit="1" customWidth="1"/>
    <col min="6924" max="6924" width="17.7109375" style="166" customWidth="1"/>
    <col min="6925" max="7168" width="9.140625" style="166"/>
    <col min="7169" max="7169" width="8.5703125" style="166" customWidth="1"/>
    <col min="7170" max="7170" width="30.5703125" style="166" customWidth="1"/>
    <col min="7171" max="7171" width="23.85546875" style="166" bestFit="1" customWidth="1"/>
    <col min="7172" max="7172" width="21.85546875" style="166" customWidth="1"/>
    <col min="7173" max="7173" width="16.5703125" style="166" bestFit="1" customWidth="1"/>
    <col min="7174" max="7174" width="16.42578125" style="166" customWidth="1"/>
    <col min="7175" max="7175" width="22.140625" style="166" customWidth="1"/>
    <col min="7176" max="7176" width="18.7109375" style="166" customWidth="1"/>
    <col min="7177" max="7177" width="15.5703125" style="166" bestFit="1" customWidth="1"/>
    <col min="7178" max="7178" width="25.7109375" style="166" customWidth="1"/>
    <col min="7179" max="7179" width="17.7109375" style="166" bestFit="1" customWidth="1"/>
    <col min="7180" max="7180" width="17.7109375" style="166" customWidth="1"/>
    <col min="7181" max="7424" width="9.140625" style="166"/>
    <col min="7425" max="7425" width="8.5703125" style="166" customWidth="1"/>
    <col min="7426" max="7426" width="30.5703125" style="166" customWidth="1"/>
    <col min="7427" max="7427" width="23.85546875" style="166" bestFit="1" customWidth="1"/>
    <col min="7428" max="7428" width="21.85546875" style="166" customWidth="1"/>
    <col min="7429" max="7429" width="16.5703125" style="166" bestFit="1" customWidth="1"/>
    <col min="7430" max="7430" width="16.42578125" style="166" customWidth="1"/>
    <col min="7431" max="7431" width="22.140625" style="166" customWidth="1"/>
    <col min="7432" max="7432" width="18.7109375" style="166" customWidth="1"/>
    <col min="7433" max="7433" width="15.5703125" style="166" bestFit="1" customWidth="1"/>
    <col min="7434" max="7434" width="25.7109375" style="166" customWidth="1"/>
    <col min="7435" max="7435" width="17.7109375" style="166" bestFit="1" customWidth="1"/>
    <col min="7436" max="7436" width="17.7109375" style="166" customWidth="1"/>
    <col min="7437" max="7680" width="9.140625" style="166"/>
    <col min="7681" max="7681" width="8.5703125" style="166" customWidth="1"/>
    <col min="7682" max="7682" width="30.5703125" style="166" customWidth="1"/>
    <col min="7683" max="7683" width="23.85546875" style="166" bestFit="1" customWidth="1"/>
    <col min="7684" max="7684" width="21.85546875" style="166" customWidth="1"/>
    <col min="7685" max="7685" width="16.5703125" style="166" bestFit="1" customWidth="1"/>
    <col min="7686" max="7686" width="16.42578125" style="166" customWidth="1"/>
    <col min="7687" max="7687" width="22.140625" style="166" customWidth="1"/>
    <col min="7688" max="7688" width="18.7109375" style="166" customWidth="1"/>
    <col min="7689" max="7689" width="15.5703125" style="166" bestFit="1" customWidth="1"/>
    <col min="7690" max="7690" width="25.7109375" style="166" customWidth="1"/>
    <col min="7691" max="7691" width="17.7109375" style="166" bestFit="1" customWidth="1"/>
    <col min="7692" max="7692" width="17.7109375" style="166" customWidth="1"/>
    <col min="7693" max="7936" width="9.140625" style="166"/>
    <col min="7937" max="7937" width="8.5703125" style="166" customWidth="1"/>
    <col min="7938" max="7938" width="30.5703125" style="166" customWidth="1"/>
    <col min="7939" max="7939" width="23.85546875" style="166" bestFit="1" customWidth="1"/>
    <col min="7940" max="7940" width="21.85546875" style="166" customWidth="1"/>
    <col min="7941" max="7941" width="16.5703125" style="166" bestFit="1" customWidth="1"/>
    <col min="7942" max="7942" width="16.42578125" style="166" customWidth="1"/>
    <col min="7943" max="7943" width="22.140625" style="166" customWidth="1"/>
    <col min="7944" max="7944" width="18.7109375" style="166" customWidth="1"/>
    <col min="7945" max="7945" width="15.5703125" style="166" bestFit="1" customWidth="1"/>
    <col min="7946" max="7946" width="25.7109375" style="166" customWidth="1"/>
    <col min="7947" max="7947" width="17.7109375" style="166" bestFit="1" customWidth="1"/>
    <col min="7948" max="7948" width="17.7109375" style="166" customWidth="1"/>
    <col min="7949" max="8192" width="9.140625" style="166"/>
    <col min="8193" max="8193" width="8.5703125" style="166" customWidth="1"/>
    <col min="8194" max="8194" width="30.5703125" style="166" customWidth="1"/>
    <col min="8195" max="8195" width="23.85546875" style="166" bestFit="1" customWidth="1"/>
    <col min="8196" max="8196" width="21.85546875" style="166" customWidth="1"/>
    <col min="8197" max="8197" width="16.5703125" style="166" bestFit="1" customWidth="1"/>
    <col min="8198" max="8198" width="16.42578125" style="166" customWidth="1"/>
    <col min="8199" max="8199" width="22.140625" style="166" customWidth="1"/>
    <col min="8200" max="8200" width="18.7109375" style="166" customWidth="1"/>
    <col min="8201" max="8201" width="15.5703125" style="166" bestFit="1" customWidth="1"/>
    <col min="8202" max="8202" width="25.7109375" style="166" customWidth="1"/>
    <col min="8203" max="8203" width="17.7109375" style="166" bestFit="1" customWidth="1"/>
    <col min="8204" max="8204" width="17.7109375" style="166" customWidth="1"/>
    <col min="8205" max="8448" width="9.140625" style="166"/>
    <col min="8449" max="8449" width="8.5703125" style="166" customWidth="1"/>
    <col min="8450" max="8450" width="30.5703125" style="166" customWidth="1"/>
    <col min="8451" max="8451" width="23.85546875" style="166" bestFit="1" customWidth="1"/>
    <col min="8452" max="8452" width="21.85546875" style="166" customWidth="1"/>
    <col min="8453" max="8453" width="16.5703125" style="166" bestFit="1" customWidth="1"/>
    <col min="8454" max="8454" width="16.42578125" style="166" customWidth="1"/>
    <col min="8455" max="8455" width="22.140625" style="166" customWidth="1"/>
    <col min="8456" max="8456" width="18.7109375" style="166" customWidth="1"/>
    <col min="8457" max="8457" width="15.5703125" style="166" bestFit="1" customWidth="1"/>
    <col min="8458" max="8458" width="25.7109375" style="166" customWidth="1"/>
    <col min="8459" max="8459" width="17.7109375" style="166" bestFit="1" customWidth="1"/>
    <col min="8460" max="8460" width="17.7109375" style="166" customWidth="1"/>
    <col min="8461" max="8704" width="9.140625" style="166"/>
    <col min="8705" max="8705" width="8.5703125" style="166" customWidth="1"/>
    <col min="8706" max="8706" width="30.5703125" style="166" customWidth="1"/>
    <col min="8707" max="8707" width="23.85546875" style="166" bestFit="1" customWidth="1"/>
    <col min="8708" max="8708" width="21.85546875" style="166" customWidth="1"/>
    <col min="8709" max="8709" width="16.5703125" style="166" bestFit="1" customWidth="1"/>
    <col min="8710" max="8710" width="16.42578125" style="166" customWidth="1"/>
    <col min="8711" max="8711" width="22.140625" style="166" customWidth="1"/>
    <col min="8712" max="8712" width="18.7109375" style="166" customWidth="1"/>
    <col min="8713" max="8713" width="15.5703125" style="166" bestFit="1" customWidth="1"/>
    <col min="8714" max="8714" width="25.7109375" style="166" customWidth="1"/>
    <col min="8715" max="8715" width="17.7109375" style="166" bestFit="1" customWidth="1"/>
    <col min="8716" max="8716" width="17.7109375" style="166" customWidth="1"/>
    <col min="8717" max="8960" width="9.140625" style="166"/>
    <col min="8961" max="8961" width="8.5703125" style="166" customWidth="1"/>
    <col min="8962" max="8962" width="30.5703125" style="166" customWidth="1"/>
    <col min="8963" max="8963" width="23.85546875" style="166" bestFit="1" customWidth="1"/>
    <col min="8964" max="8964" width="21.85546875" style="166" customWidth="1"/>
    <col min="8965" max="8965" width="16.5703125" style="166" bestFit="1" customWidth="1"/>
    <col min="8966" max="8966" width="16.42578125" style="166" customWidth="1"/>
    <col min="8967" max="8967" width="22.140625" style="166" customWidth="1"/>
    <col min="8968" max="8968" width="18.7109375" style="166" customWidth="1"/>
    <col min="8969" max="8969" width="15.5703125" style="166" bestFit="1" customWidth="1"/>
    <col min="8970" max="8970" width="25.7109375" style="166" customWidth="1"/>
    <col min="8971" max="8971" width="17.7109375" style="166" bestFit="1" customWidth="1"/>
    <col min="8972" max="8972" width="17.7109375" style="166" customWidth="1"/>
    <col min="8973" max="9216" width="9.140625" style="166"/>
    <col min="9217" max="9217" width="8.5703125" style="166" customWidth="1"/>
    <col min="9218" max="9218" width="30.5703125" style="166" customWidth="1"/>
    <col min="9219" max="9219" width="23.85546875" style="166" bestFit="1" customWidth="1"/>
    <col min="9220" max="9220" width="21.85546875" style="166" customWidth="1"/>
    <col min="9221" max="9221" width="16.5703125" style="166" bestFit="1" customWidth="1"/>
    <col min="9222" max="9222" width="16.42578125" style="166" customWidth="1"/>
    <col min="9223" max="9223" width="22.140625" style="166" customWidth="1"/>
    <col min="9224" max="9224" width="18.7109375" style="166" customWidth="1"/>
    <col min="9225" max="9225" width="15.5703125" style="166" bestFit="1" customWidth="1"/>
    <col min="9226" max="9226" width="25.7109375" style="166" customWidth="1"/>
    <col min="9227" max="9227" width="17.7109375" style="166" bestFit="1" customWidth="1"/>
    <col min="9228" max="9228" width="17.7109375" style="166" customWidth="1"/>
    <col min="9229" max="9472" width="9.140625" style="166"/>
    <col min="9473" max="9473" width="8.5703125" style="166" customWidth="1"/>
    <col min="9474" max="9474" width="30.5703125" style="166" customWidth="1"/>
    <col min="9475" max="9475" width="23.85546875" style="166" bestFit="1" customWidth="1"/>
    <col min="9476" max="9476" width="21.85546875" style="166" customWidth="1"/>
    <col min="9477" max="9477" width="16.5703125" style="166" bestFit="1" customWidth="1"/>
    <col min="9478" max="9478" width="16.42578125" style="166" customWidth="1"/>
    <col min="9479" max="9479" width="22.140625" style="166" customWidth="1"/>
    <col min="9480" max="9480" width="18.7109375" style="166" customWidth="1"/>
    <col min="9481" max="9481" width="15.5703125" style="166" bestFit="1" customWidth="1"/>
    <col min="9482" max="9482" width="25.7109375" style="166" customWidth="1"/>
    <col min="9483" max="9483" width="17.7109375" style="166" bestFit="1" customWidth="1"/>
    <col min="9484" max="9484" width="17.7109375" style="166" customWidth="1"/>
    <col min="9485" max="9728" width="9.140625" style="166"/>
    <col min="9729" max="9729" width="8.5703125" style="166" customWidth="1"/>
    <col min="9730" max="9730" width="30.5703125" style="166" customWidth="1"/>
    <col min="9731" max="9731" width="23.85546875" style="166" bestFit="1" customWidth="1"/>
    <col min="9732" max="9732" width="21.85546875" style="166" customWidth="1"/>
    <col min="9733" max="9733" width="16.5703125" style="166" bestFit="1" customWidth="1"/>
    <col min="9734" max="9734" width="16.42578125" style="166" customWidth="1"/>
    <col min="9735" max="9735" width="22.140625" style="166" customWidth="1"/>
    <col min="9736" max="9736" width="18.7109375" style="166" customWidth="1"/>
    <col min="9737" max="9737" width="15.5703125" style="166" bestFit="1" customWidth="1"/>
    <col min="9738" max="9738" width="25.7109375" style="166" customWidth="1"/>
    <col min="9739" max="9739" width="17.7109375" style="166" bestFit="1" customWidth="1"/>
    <col min="9740" max="9740" width="17.7109375" style="166" customWidth="1"/>
    <col min="9741" max="9984" width="9.140625" style="166"/>
    <col min="9985" max="9985" width="8.5703125" style="166" customWidth="1"/>
    <col min="9986" max="9986" width="30.5703125" style="166" customWidth="1"/>
    <col min="9987" max="9987" width="23.85546875" style="166" bestFit="1" customWidth="1"/>
    <col min="9988" max="9988" width="21.85546875" style="166" customWidth="1"/>
    <col min="9989" max="9989" width="16.5703125" style="166" bestFit="1" customWidth="1"/>
    <col min="9990" max="9990" width="16.42578125" style="166" customWidth="1"/>
    <col min="9991" max="9991" width="22.140625" style="166" customWidth="1"/>
    <col min="9992" max="9992" width="18.7109375" style="166" customWidth="1"/>
    <col min="9993" max="9993" width="15.5703125" style="166" bestFit="1" customWidth="1"/>
    <col min="9994" max="9994" width="25.7109375" style="166" customWidth="1"/>
    <col min="9995" max="9995" width="17.7109375" style="166" bestFit="1" customWidth="1"/>
    <col min="9996" max="9996" width="17.7109375" style="166" customWidth="1"/>
    <col min="9997" max="10240" width="9.140625" style="166"/>
    <col min="10241" max="10241" width="8.5703125" style="166" customWidth="1"/>
    <col min="10242" max="10242" width="30.5703125" style="166" customWidth="1"/>
    <col min="10243" max="10243" width="23.85546875" style="166" bestFit="1" customWidth="1"/>
    <col min="10244" max="10244" width="21.85546875" style="166" customWidth="1"/>
    <col min="10245" max="10245" width="16.5703125" style="166" bestFit="1" customWidth="1"/>
    <col min="10246" max="10246" width="16.42578125" style="166" customWidth="1"/>
    <col min="10247" max="10247" width="22.140625" style="166" customWidth="1"/>
    <col min="10248" max="10248" width="18.7109375" style="166" customWidth="1"/>
    <col min="10249" max="10249" width="15.5703125" style="166" bestFit="1" customWidth="1"/>
    <col min="10250" max="10250" width="25.7109375" style="166" customWidth="1"/>
    <col min="10251" max="10251" width="17.7109375" style="166" bestFit="1" customWidth="1"/>
    <col min="10252" max="10252" width="17.7109375" style="166" customWidth="1"/>
    <col min="10253" max="10496" width="9.140625" style="166"/>
    <col min="10497" max="10497" width="8.5703125" style="166" customWidth="1"/>
    <col min="10498" max="10498" width="30.5703125" style="166" customWidth="1"/>
    <col min="10499" max="10499" width="23.85546875" style="166" bestFit="1" customWidth="1"/>
    <col min="10500" max="10500" width="21.85546875" style="166" customWidth="1"/>
    <col min="10501" max="10501" width="16.5703125" style="166" bestFit="1" customWidth="1"/>
    <col min="10502" max="10502" width="16.42578125" style="166" customWidth="1"/>
    <col min="10503" max="10503" width="22.140625" style="166" customWidth="1"/>
    <col min="10504" max="10504" width="18.7109375" style="166" customWidth="1"/>
    <col min="10505" max="10505" width="15.5703125" style="166" bestFit="1" customWidth="1"/>
    <col min="10506" max="10506" width="25.7109375" style="166" customWidth="1"/>
    <col min="10507" max="10507" width="17.7109375" style="166" bestFit="1" customWidth="1"/>
    <col min="10508" max="10508" width="17.7109375" style="166" customWidth="1"/>
    <col min="10509" max="10752" width="9.140625" style="166"/>
    <col min="10753" max="10753" width="8.5703125" style="166" customWidth="1"/>
    <col min="10754" max="10754" width="30.5703125" style="166" customWidth="1"/>
    <col min="10755" max="10755" width="23.85546875" style="166" bestFit="1" customWidth="1"/>
    <col min="10756" max="10756" width="21.85546875" style="166" customWidth="1"/>
    <col min="10757" max="10757" width="16.5703125" style="166" bestFit="1" customWidth="1"/>
    <col min="10758" max="10758" width="16.42578125" style="166" customWidth="1"/>
    <col min="10759" max="10759" width="22.140625" style="166" customWidth="1"/>
    <col min="10760" max="10760" width="18.7109375" style="166" customWidth="1"/>
    <col min="10761" max="10761" width="15.5703125" style="166" bestFit="1" customWidth="1"/>
    <col min="10762" max="10762" width="25.7109375" style="166" customWidth="1"/>
    <col min="10763" max="10763" width="17.7109375" style="166" bestFit="1" customWidth="1"/>
    <col min="10764" max="10764" width="17.7109375" style="166" customWidth="1"/>
    <col min="10765" max="11008" width="9.140625" style="166"/>
    <col min="11009" max="11009" width="8.5703125" style="166" customWidth="1"/>
    <col min="11010" max="11010" width="30.5703125" style="166" customWidth="1"/>
    <col min="11011" max="11011" width="23.85546875" style="166" bestFit="1" customWidth="1"/>
    <col min="11012" max="11012" width="21.85546875" style="166" customWidth="1"/>
    <col min="11013" max="11013" width="16.5703125" style="166" bestFit="1" customWidth="1"/>
    <col min="11014" max="11014" width="16.42578125" style="166" customWidth="1"/>
    <col min="11015" max="11015" width="22.140625" style="166" customWidth="1"/>
    <col min="11016" max="11016" width="18.7109375" style="166" customWidth="1"/>
    <col min="11017" max="11017" width="15.5703125" style="166" bestFit="1" customWidth="1"/>
    <col min="11018" max="11018" width="25.7109375" style="166" customWidth="1"/>
    <col min="11019" max="11019" width="17.7109375" style="166" bestFit="1" customWidth="1"/>
    <col min="11020" max="11020" width="17.7109375" style="166" customWidth="1"/>
    <col min="11021" max="11264" width="9.140625" style="166"/>
    <col min="11265" max="11265" width="8.5703125" style="166" customWidth="1"/>
    <col min="11266" max="11266" width="30.5703125" style="166" customWidth="1"/>
    <col min="11267" max="11267" width="23.85546875" style="166" bestFit="1" customWidth="1"/>
    <col min="11268" max="11268" width="21.85546875" style="166" customWidth="1"/>
    <col min="11269" max="11269" width="16.5703125" style="166" bestFit="1" customWidth="1"/>
    <col min="11270" max="11270" width="16.42578125" style="166" customWidth="1"/>
    <col min="11271" max="11271" width="22.140625" style="166" customWidth="1"/>
    <col min="11272" max="11272" width="18.7109375" style="166" customWidth="1"/>
    <col min="11273" max="11273" width="15.5703125" style="166" bestFit="1" customWidth="1"/>
    <col min="11274" max="11274" width="25.7109375" style="166" customWidth="1"/>
    <col min="11275" max="11275" width="17.7109375" style="166" bestFit="1" customWidth="1"/>
    <col min="11276" max="11276" width="17.7109375" style="166" customWidth="1"/>
    <col min="11277" max="11520" width="9.140625" style="166"/>
    <col min="11521" max="11521" width="8.5703125" style="166" customWidth="1"/>
    <col min="11522" max="11522" width="30.5703125" style="166" customWidth="1"/>
    <col min="11523" max="11523" width="23.85546875" style="166" bestFit="1" customWidth="1"/>
    <col min="11524" max="11524" width="21.85546875" style="166" customWidth="1"/>
    <col min="11525" max="11525" width="16.5703125" style="166" bestFit="1" customWidth="1"/>
    <col min="11526" max="11526" width="16.42578125" style="166" customWidth="1"/>
    <col min="11527" max="11527" width="22.140625" style="166" customWidth="1"/>
    <col min="11528" max="11528" width="18.7109375" style="166" customWidth="1"/>
    <col min="11529" max="11529" width="15.5703125" style="166" bestFit="1" customWidth="1"/>
    <col min="11530" max="11530" width="25.7109375" style="166" customWidth="1"/>
    <col min="11531" max="11531" width="17.7109375" style="166" bestFit="1" customWidth="1"/>
    <col min="11532" max="11532" width="17.7109375" style="166" customWidth="1"/>
    <col min="11533" max="11776" width="9.140625" style="166"/>
    <col min="11777" max="11777" width="8.5703125" style="166" customWidth="1"/>
    <col min="11778" max="11778" width="30.5703125" style="166" customWidth="1"/>
    <col min="11779" max="11779" width="23.85546875" style="166" bestFit="1" customWidth="1"/>
    <col min="11780" max="11780" width="21.85546875" style="166" customWidth="1"/>
    <col min="11781" max="11781" width="16.5703125" style="166" bestFit="1" customWidth="1"/>
    <col min="11782" max="11782" width="16.42578125" style="166" customWidth="1"/>
    <col min="11783" max="11783" width="22.140625" style="166" customWidth="1"/>
    <col min="11784" max="11784" width="18.7109375" style="166" customWidth="1"/>
    <col min="11785" max="11785" width="15.5703125" style="166" bestFit="1" customWidth="1"/>
    <col min="11786" max="11786" width="25.7109375" style="166" customWidth="1"/>
    <col min="11787" max="11787" width="17.7109375" style="166" bestFit="1" customWidth="1"/>
    <col min="11788" max="11788" width="17.7109375" style="166" customWidth="1"/>
    <col min="11789" max="12032" width="9.140625" style="166"/>
    <col min="12033" max="12033" width="8.5703125" style="166" customWidth="1"/>
    <col min="12034" max="12034" width="30.5703125" style="166" customWidth="1"/>
    <col min="12035" max="12035" width="23.85546875" style="166" bestFit="1" customWidth="1"/>
    <col min="12036" max="12036" width="21.85546875" style="166" customWidth="1"/>
    <col min="12037" max="12037" width="16.5703125" style="166" bestFit="1" customWidth="1"/>
    <col min="12038" max="12038" width="16.42578125" style="166" customWidth="1"/>
    <col min="12039" max="12039" width="22.140625" style="166" customWidth="1"/>
    <col min="12040" max="12040" width="18.7109375" style="166" customWidth="1"/>
    <col min="12041" max="12041" width="15.5703125" style="166" bestFit="1" customWidth="1"/>
    <col min="12042" max="12042" width="25.7109375" style="166" customWidth="1"/>
    <col min="12043" max="12043" width="17.7109375" style="166" bestFit="1" customWidth="1"/>
    <col min="12044" max="12044" width="17.7109375" style="166" customWidth="1"/>
    <col min="12045" max="12288" width="9.140625" style="166"/>
    <col min="12289" max="12289" width="8.5703125" style="166" customWidth="1"/>
    <col min="12290" max="12290" width="30.5703125" style="166" customWidth="1"/>
    <col min="12291" max="12291" width="23.85546875" style="166" bestFit="1" customWidth="1"/>
    <col min="12292" max="12292" width="21.85546875" style="166" customWidth="1"/>
    <col min="12293" max="12293" width="16.5703125" style="166" bestFit="1" customWidth="1"/>
    <col min="12294" max="12294" width="16.42578125" style="166" customWidth="1"/>
    <col min="12295" max="12295" width="22.140625" style="166" customWidth="1"/>
    <col min="12296" max="12296" width="18.7109375" style="166" customWidth="1"/>
    <col min="12297" max="12297" width="15.5703125" style="166" bestFit="1" customWidth="1"/>
    <col min="12298" max="12298" width="25.7109375" style="166" customWidth="1"/>
    <col min="12299" max="12299" width="17.7109375" style="166" bestFit="1" customWidth="1"/>
    <col min="12300" max="12300" width="17.7109375" style="166" customWidth="1"/>
    <col min="12301" max="12544" width="9.140625" style="166"/>
    <col min="12545" max="12545" width="8.5703125" style="166" customWidth="1"/>
    <col min="12546" max="12546" width="30.5703125" style="166" customWidth="1"/>
    <col min="12547" max="12547" width="23.85546875" style="166" bestFit="1" customWidth="1"/>
    <col min="12548" max="12548" width="21.85546875" style="166" customWidth="1"/>
    <col min="12549" max="12549" width="16.5703125" style="166" bestFit="1" customWidth="1"/>
    <col min="12550" max="12550" width="16.42578125" style="166" customWidth="1"/>
    <col min="12551" max="12551" width="22.140625" style="166" customWidth="1"/>
    <col min="12552" max="12552" width="18.7109375" style="166" customWidth="1"/>
    <col min="12553" max="12553" width="15.5703125" style="166" bestFit="1" customWidth="1"/>
    <col min="12554" max="12554" width="25.7109375" style="166" customWidth="1"/>
    <col min="12555" max="12555" width="17.7109375" style="166" bestFit="1" customWidth="1"/>
    <col min="12556" max="12556" width="17.7109375" style="166" customWidth="1"/>
    <col min="12557" max="12800" width="9.140625" style="166"/>
    <col min="12801" max="12801" width="8.5703125" style="166" customWidth="1"/>
    <col min="12802" max="12802" width="30.5703125" style="166" customWidth="1"/>
    <col min="12803" max="12803" width="23.85546875" style="166" bestFit="1" customWidth="1"/>
    <col min="12804" max="12804" width="21.85546875" style="166" customWidth="1"/>
    <col min="12805" max="12805" width="16.5703125" style="166" bestFit="1" customWidth="1"/>
    <col min="12806" max="12806" width="16.42578125" style="166" customWidth="1"/>
    <col min="12807" max="12807" width="22.140625" style="166" customWidth="1"/>
    <col min="12808" max="12808" width="18.7109375" style="166" customWidth="1"/>
    <col min="12809" max="12809" width="15.5703125" style="166" bestFit="1" customWidth="1"/>
    <col min="12810" max="12810" width="25.7109375" style="166" customWidth="1"/>
    <col min="12811" max="12811" width="17.7109375" style="166" bestFit="1" customWidth="1"/>
    <col min="12812" max="12812" width="17.7109375" style="166" customWidth="1"/>
    <col min="12813" max="13056" width="9.140625" style="166"/>
    <col min="13057" max="13057" width="8.5703125" style="166" customWidth="1"/>
    <col min="13058" max="13058" width="30.5703125" style="166" customWidth="1"/>
    <col min="13059" max="13059" width="23.85546875" style="166" bestFit="1" customWidth="1"/>
    <col min="13060" max="13060" width="21.85546875" style="166" customWidth="1"/>
    <col min="13061" max="13061" width="16.5703125" style="166" bestFit="1" customWidth="1"/>
    <col min="13062" max="13062" width="16.42578125" style="166" customWidth="1"/>
    <col min="13063" max="13063" width="22.140625" style="166" customWidth="1"/>
    <col min="13064" max="13064" width="18.7109375" style="166" customWidth="1"/>
    <col min="13065" max="13065" width="15.5703125" style="166" bestFit="1" customWidth="1"/>
    <col min="13066" max="13066" width="25.7109375" style="166" customWidth="1"/>
    <col min="13067" max="13067" width="17.7109375" style="166" bestFit="1" customWidth="1"/>
    <col min="13068" max="13068" width="17.7109375" style="166" customWidth="1"/>
    <col min="13069" max="13312" width="9.140625" style="166"/>
    <col min="13313" max="13313" width="8.5703125" style="166" customWidth="1"/>
    <col min="13314" max="13314" width="30.5703125" style="166" customWidth="1"/>
    <col min="13315" max="13315" width="23.85546875" style="166" bestFit="1" customWidth="1"/>
    <col min="13316" max="13316" width="21.85546875" style="166" customWidth="1"/>
    <col min="13317" max="13317" width="16.5703125" style="166" bestFit="1" customWidth="1"/>
    <col min="13318" max="13318" width="16.42578125" style="166" customWidth="1"/>
    <col min="13319" max="13319" width="22.140625" style="166" customWidth="1"/>
    <col min="13320" max="13320" width="18.7109375" style="166" customWidth="1"/>
    <col min="13321" max="13321" width="15.5703125" style="166" bestFit="1" customWidth="1"/>
    <col min="13322" max="13322" width="25.7109375" style="166" customWidth="1"/>
    <col min="13323" max="13323" width="17.7109375" style="166" bestFit="1" customWidth="1"/>
    <col min="13324" max="13324" width="17.7109375" style="166" customWidth="1"/>
    <col min="13325" max="13568" width="9.140625" style="166"/>
    <col min="13569" max="13569" width="8.5703125" style="166" customWidth="1"/>
    <col min="13570" max="13570" width="30.5703125" style="166" customWidth="1"/>
    <col min="13571" max="13571" width="23.85546875" style="166" bestFit="1" customWidth="1"/>
    <col min="13572" max="13572" width="21.85546875" style="166" customWidth="1"/>
    <col min="13573" max="13573" width="16.5703125" style="166" bestFit="1" customWidth="1"/>
    <col min="13574" max="13574" width="16.42578125" style="166" customWidth="1"/>
    <col min="13575" max="13575" width="22.140625" style="166" customWidth="1"/>
    <col min="13576" max="13576" width="18.7109375" style="166" customWidth="1"/>
    <col min="13577" max="13577" width="15.5703125" style="166" bestFit="1" customWidth="1"/>
    <col min="13578" max="13578" width="25.7109375" style="166" customWidth="1"/>
    <col min="13579" max="13579" width="17.7109375" style="166" bestFit="1" customWidth="1"/>
    <col min="13580" max="13580" width="17.7109375" style="166" customWidth="1"/>
    <col min="13581" max="13824" width="9.140625" style="166"/>
    <col min="13825" max="13825" width="8.5703125" style="166" customWidth="1"/>
    <col min="13826" max="13826" width="30.5703125" style="166" customWidth="1"/>
    <col min="13827" max="13827" width="23.85546875" style="166" bestFit="1" customWidth="1"/>
    <col min="13828" max="13828" width="21.85546875" style="166" customWidth="1"/>
    <col min="13829" max="13829" width="16.5703125" style="166" bestFit="1" customWidth="1"/>
    <col min="13830" max="13830" width="16.42578125" style="166" customWidth="1"/>
    <col min="13831" max="13831" width="22.140625" style="166" customWidth="1"/>
    <col min="13832" max="13832" width="18.7109375" style="166" customWidth="1"/>
    <col min="13833" max="13833" width="15.5703125" style="166" bestFit="1" customWidth="1"/>
    <col min="13834" max="13834" width="25.7109375" style="166" customWidth="1"/>
    <col min="13835" max="13835" width="17.7109375" style="166" bestFit="1" customWidth="1"/>
    <col min="13836" max="13836" width="17.7109375" style="166" customWidth="1"/>
    <col min="13837" max="14080" width="9.140625" style="166"/>
    <col min="14081" max="14081" width="8.5703125" style="166" customWidth="1"/>
    <col min="14082" max="14082" width="30.5703125" style="166" customWidth="1"/>
    <col min="14083" max="14083" width="23.85546875" style="166" bestFit="1" customWidth="1"/>
    <col min="14084" max="14084" width="21.85546875" style="166" customWidth="1"/>
    <col min="14085" max="14085" width="16.5703125" style="166" bestFit="1" customWidth="1"/>
    <col min="14086" max="14086" width="16.42578125" style="166" customWidth="1"/>
    <col min="14087" max="14087" width="22.140625" style="166" customWidth="1"/>
    <col min="14088" max="14088" width="18.7109375" style="166" customWidth="1"/>
    <col min="14089" max="14089" width="15.5703125" style="166" bestFit="1" customWidth="1"/>
    <col min="14090" max="14090" width="25.7109375" style="166" customWidth="1"/>
    <col min="14091" max="14091" width="17.7109375" style="166" bestFit="1" customWidth="1"/>
    <col min="14092" max="14092" width="17.7109375" style="166" customWidth="1"/>
    <col min="14093" max="14336" width="9.140625" style="166"/>
    <col min="14337" max="14337" width="8.5703125" style="166" customWidth="1"/>
    <col min="14338" max="14338" width="30.5703125" style="166" customWidth="1"/>
    <col min="14339" max="14339" width="23.85546875" style="166" bestFit="1" customWidth="1"/>
    <col min="14340" max="14340" width="21.85546875" style="166" customWidth="1"/>
    <col min="14341" max="14341" width="16.5703125" style="166" bestFit="1" customWidth="1"/>
    <col min="14342" max="14342" width="16.42578125" style="166" customWidth="1"/>
    <col min="14343" max="14343" width="22.140625" style="166" customWidth="1"/>
    <col min="14344" max="14344" width="18.7109375" style="166" customWidth="1"/>
    <col min="14345" max="14345" width="15.5703125" style="166" bestFit="1" customWidth="1"/>
    <col min="14346" max="14346" width="25.7109375" style="166" customWidth="1"/>
    <col min="14347" max="14347" width="17.7109375" style="166" bestFit="1" customWidth="1"/>
    <col min="14348" max="14348" width="17.7109375" style="166" customWidth="1"/>
    <col min="14349" max="14592" width="9.140625" style="166"/>
    <col min="14593" max="14593" width="8.5703125" style="166" customWidth="1"/>
    <col min="14594" max="14594" width="30.5703125" style="166" customWidth="1"/>
    <col min="14595" max="14595" width="23.85546875" style="166" bestFit="1" customWidth="1"/>
    <col min="14596" max="14596" width="21.85546875" style="166" customWidth="1"/>
    <col min="14597" max="14597" width="16.5703125" style="166" bestFit="1" customWidth="1"/>
    <col min="14598" max="14598" width="16.42578125" style="166" customWidth="1"/>
    <col min="14599" max="14599" width="22.140625" style="166" customWidth="1"/>
    <col min="14600" max="14600" width="18.7109375" style="166" customWidth="1"/>
    <col min="14601" max="14601" width="15.5703125" style="166" bestFit="1" customWidth="1"/>
    <col min="14602" max="14602" width="25.7109375" style="166" customWidth="1"/>
    <col min="14603" max="14603" width="17.7109375" style="166" bestFit="1" customWidth="1"/>
    <col min="14604" max="14604" width="17.7109375" style="166" customWidth="1"/>
    <col min="14605" max="14848" width="9.140625" style="166"/>
    <col min="14849" max="14849" width="8.5703125" style="166" customWidth="1"/>
    <col min="14850" max="14850" width="30.5703125" style="166" customWidth="1"/>
    <col min="14851" max="14851" width="23.85546875" style="166" bestFit="1" customWidth="1"/>
    <col min="14852" max="14852" width="21.85546875" style="166" customWidth="1"/>
    <col min="14853" max="14853" width="16.5703125" style="166" bestFit="1" customWidth="1"/>
    <col min="14854" max="14854" width="16.42578125" style="166" customWidth="1"/>
    <col min="14855" max="14855" width="22.140625" style="166" customWidth="1"/>
    <col min="14856" max="14856" width="18.7109375" style="166" customWidth="1"/>
    <col min="14857" max="14857" width="15.5703125" style="166" bestFit="1" customWidth="1"/>
    <col min="14858" max="14858" width="25.7109375" style="166" customWidth="1"/>
    <col min="14859" max="14859" width="17.7109375" style="166" bestFit="1" customWidth="1"/>
    <col min="14860" max="14860" width="17.7109375" style="166" customWidth="1"/>
    <col min="14861" max="15104" width="9.140625" style="166"/>
    <col min="15105" max="15105" width="8.5703125" style="166" customWidth="1"/>
    <col min="15106" max="15106" width="30.5703125" style="166" customWidth="1"/>
    <col min="15107" max="15107" width="23.85546875" style="166" bestFit="1" customWidth="1"/>
    <col min="15108" max="15108" width="21.85546875" style="166" customWidth="1"/>
    <col min="15109" max="15109" width="16.5703125" style="166" bestFit="1" customWidth="1"/>
    <col min="15110" max="15110" width="16.42578125" style="166" customWidth="1"/>
    <col min="15111" max="15111" width="22.140625" style="166" customWidth="1"/>
    <col min="15112" max="15112" width="18.7109375" style="166" customWidth="1"/>
    <col min="15113" max="15113" width="15.5703125" style="166" bestFit="1" customWidth="1"/>
    <col min="15114" max="15114" width="25.7109375" style="166" customWidth="1"/>
    <col min="15115" max="15115" width="17.7109375" style="166" bestFit="1" customWidth="1"/>
    <col min="15116" max="15116" width="17.7109375" style="166" customWidth="1"/>
    <col min="15117" max="15360" width="9.140625" style="166"/>
    <col min="15361" max="15361" width="8.5703125" style="166" customWidth="1"/>
    <col min="15362" max="15362" width="30.5703125" style="166" customWidth="1"/>
    <col min="15363" max="15363" width="23.85546875" style="166" bestFit="1" customWidth="1"/>
    <col min="15364" max="15364" width="21.85546875" style="166" customWidth="1"/>
    <col min="15365" max="15365" width="16.5703125" style="166" bestFit="1" customWidth="1"/>
    <col min="15366" max="15366" width="16.42578125" style="166" customWidth="1"/>
    <col min="15367" max="15367" width="22.140625" style="166" customWidth="1"/>
    <col min="15368" max="15368" width="18.7109375" style="166" customWidth="1"/>
    <col min="15369" max="15369" width="15.5703125" style="166" bestFit="1" customWidth="1"/>
    <col min="15370" max="15370" width="25.7109375" style="166" customWidth="1"/>
    <col min="15371" max="15371" width="17.7109375" style="166" bestFit="1" customWidth="1"/>
    <col min="15372" max="15372" width="17.7109375" style="166" customWidth="1"/>
    <col min="15373" max="15616" width="9.140625" style="166"/>
    <col min="15617" max="15617" width="8.5703125" style="166" customWidth="1"/>
    <col min="15618" max="15618" width="30.5703125" style="166" customWidth="1"/>
    <col min="15619" max="15619" width="23.85546875" style="166" bestFit="1" customWidth="1"/>
    <col min="15620" max="15620" width="21.85546875" style="166" customWidth="1"/>
    <col min="15621" max="15621" width="16.5703125" style="166" bestFit="1" customWidth="1"/>
    <col min="15622" max="15622" width="16.42578125" style="166" customWidth="1"/>
    <col min="15623" max="15623" width="22.140625" style="166" customWidth="1"/>
    <col min="15624" max="15624" width="18.7109375" style="166" customWidth="1"/>
    <col min="15625" max="15625" width="15.5703125" style="166" bestFit="1" customWidth="1"/>
    <col min="15626" max="15626" width="25.7109375" style="166" customWidth="1"/>
    <col min="15627" max="15627" width="17.7109375" style="166" bestFit="1" customWidth="1"/>
    <col min="15628" max="15628" width="17.7109375" style="166" customWidth="1"/>
    <col min="15629" max="15872" width="9.140625" style="166"/>
    <col min="15873" max="15873" width="8.5703125" style="166" customWidth="1"/>
    <col min="15874" max="15874" width="30.5703125" style="166" customWidth="1"/>
    <col min="15875" max="15875" width="23.85546875" style="166" bestFit="1" customWidth="1"/>
    <col min="15876" max="15876" width="21.85546875" style="166" customWidth="1"/>
    <col min="15877" max="15877" width="16.5703125" style="166" bestFit="1" customWidth="1"/>
    <col min="15878" max="15878" width="16.42578125" style="166" customWidth="1"/>
    <col min="15879" max="15879" width="22.140625" style="166" customWidth="1"/>
    <col min="15880" max="15880" width="18.7109375" style="166" customWidth="1"/>
    <col min="15881" max="15881" width="15.5703125" style="166" bestFit="1" customWidth="1"/>
    <col min="15882" max="15882" width="25.7109375" style="166" customWidth="1"/>
    <col min="15883" max="15883" width="17.7109375" style="166" bestFit="1" customWidth="1"/>
    <col min="15884" max="15884" width="17.7109375" style="166" customWidth="1"/>
    <col min="15885" max="16128" width="9.140625" style="166"/>
    <col min="16129" max="16129" width="8.5703125" style="166" customWidth="1"/>
    <col min="16130" max="16130" width="30.5703125" style="166" customWidth="1"/>
    <col min="16131" max="16131" width="23.85546875" style="166" bestFit="1" customWidth="1"/>
    <col min="16132" max="16132" width="21.85546875" style="166" customWidth="1"/>
    <col min="16133" max="16133" width="16.5703125" style="166" bestFit="1" customWidth="1"/>
    <col min="16134" max="16134" width="16.42578125" style="166" customWidth="1"/>
    <col min="16135" max="16135" width="22.140625" style="166" customWidth="1"/>
    <col min="16136" max="16136" width="18.7109375" style="166" customWidth="1"/>
    <col min="16137" max="16137" width="15.5703125" style="166" bestFit="1" customWidth="1"/>
    <col min="16138" max="16138" width="25.7109375" style="166" customWidth="1"/>
    <col min="16139" max="16139" width="17.7109375" style="166" bestFit="1" customWidth="1"/>
    <col min="16140" max="16140" width="17.7109375" style="166" customWidth="1"/>
    <col min="16141" max="16384" width="9.140625" style="166"/>
  </cols>
  <sheetData>
    <row r="1" spans="1:14" ht="7.5" customHeight="1" x14ac:dyDescent="0.25"/>
    <row r="2" spans="1:14" ht="9" customHeight="1" x14ac:dyDescent="0.25"/>
    <row r="3" spans="1:14" ht="6" customHeight="1" x14ac:dyDescent="0.3"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</row>
    <row r="4" spans="1:14" ht="30.75" customHeight="1" x14ac:dyDescent="0.25">
      <c r="A4" s="346" t="s">
        <v>151</v>
      </c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</row>
    <row r="5" spans="1:14" ht="8.25" customHeight="1" x14ac:dyDescent="0.25">
      <c r="A5" s="168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</row>
    <row r="6" spans="1:14" ht="7.5" customHeight="1" x14ac:dyDescent="0.3"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</row>
    <row r="7" spans="1:14" ht="6" customHeight="1" thickBot="1" x14ac:dyDescent="0.3">
      <c r="A7" s="170"/>
      <c r="B7" s="170"/>
      <c r="C7" s="170"/>
      <c r="J7" s="170"/>
      <c r="K7" s="170"/>
      <c r="L7" s="170"/>
    </row>
    <row r="8" spans="1:14" ht="36.75" customHeight="1" x14ac:dyDescent="0.25">
      <c r="A8" s="171" t="s">
        <v>121</v>
      </c>
      <c r="B8" s="172" t="s">
        <v>122</v>
      </c>
      <c r="C8" s="172" t="s">
        <v>123</v>
      </c>
      <c r="D8" s="173" t="s">
        <v>124</v>
      </c>
      <c r="E8" s="174"/>
      <c r="F8" s="174"/>
      <c r="G8" s="174"/>
      <c r="H8" s="174"/>
      <c r="I8" s="174"/>
      <c r="J8" s="174"/>
      <c r="K8" s="174"/>
      <c r="L8" s="175"/>
    </row>
    <row r="9" spans="1:14" ht="36.75" customHeight="1" x14ac:dyDescent="0.25">
      <c r="A9" s="176" t="s">
        <v>125</v>
      </c>
      <c r="B9" s="177" t="s">
        <v>126</v>
      </c>
      <c r="C9" s="178" t="s">
        <v>127</v>
      </c>
      <c r="D9" s="179" t="s">
        <v>128</v>
      </c>
      <c r="E9" s="180"/>
      <c r="F9" s="181" t="s">
        <v>129</v>
      </c>
      <c r="G9" s="179" t="s">
        <v>130</v>
      </c>
      <c r="H9" s="180"/>
      <c r="I9" s="181" t="s">
        <v>129</v>
      </c>
      <c r="J9" s="179" t="s">
        <v>131</v>
      </c>
      <c r="K9" s="180"/>
      <c r="L9" s="182" t="s">
        <v>129</v>
      </c>
    </row>
    <row r="10" spans="1:14" ht="36.75" customHeight="1" thickBot="1" x14ac:dyDescent="0.3">
      <c r="A10" s="176"/>
      <c r="B10" s="183"/>
      <c r="C10" s="184" t="s">
        <v>132</v>
      </c>
      <c r="D10" s="177" t="s">
        <v>133</v>
      </c>
      <c r="E10" s="177" t="s">
        <v>134</v>
      </c>
      <c r="F10" s="177" t="s">
        <v>135</v>
      </c>
      <c r="G10" s="177" t="s">
        <v>133</v>
      </c>
      <c r="H10" s="177" t="s">
        <v>134</v>
      </c>
      <c r="I10" s="177" t="s">
        <v>135</v>
      </c>
      <c r="J10" s="181" t="s">
        <v>133</v>
      </c>
      <c r="K10" s="185" t="s">
        <v>134</v>
      </c>
      <c r="L10" s="186" t="s">
        <v>135</v>
      </c>
      <c r="N10" s="187"/>
    </row>
    <row r="11" spans="1:14" ht="53.25" customHeight="1" x14ac:dyDescent="0.35">
      <c r="A11" s="188">
        <v>111</v>
      </c>
      <c r="B11" s="189" t="s">
        <v>136</v>
      </c>
      <c r="C11" s="190">
        <v>6238085</v>
      </c>
      <c r="D11" s="191">
        <v>2108467</v>
      </c>
      <c r="E11" s="192">
        <v>55.365786218285621</v>
      </c>
      <c r="F11" s="192">
        <v>33.799908144887411</v>
      </c>
      <c r="G11" s="193">
        <v>1604581</v>
      </c>
      <c r="H11" s="192">
        <v>71.926856612117973</v>
      </c>
      <c r="I11" s="192">
        <v>25.722333055737458</v>
      </c>
      <c r="J11" s="194">
        <v>3713048</v>
      </c>
      <c r="K11" s="195">
        <v>61.483466079382687</v>
      </c>
      <c r="L11" s="196">
        <v>59.522241200624869</v>
      </c>
    </row>
    <row r="12" spans="1:14" ht="53.25" customHeight="1" x14ac:dyDescent="0.35">
      <c r="A12" s="197">
        <v>201</v>
      </c>
      <c r="B12" s="198" t="s">
        <v>137</v>
      </c>
      <c r="C12" s="199">
        <v>591083</v>
      </c>
      <c r="D12" s="200">
        <v>208242</v>
      </c>
      <c r="E12" s="201">
        <v>5.4681823588741176</v>
      </c>
      <c r="F12" s="201">
        <v>35.230585213920889</v>
      </c>
      <c r="G12" s="202">
        <v>103888</v>
      </c>
      <c r="H12" s="201">
        <v>4.6568775772115663</v>
      </c>
      <c r="I12" s="201">
        <v>17.575873439094003</v>
      </c>
      <c r="J12" s="203">
        <v>312130</v>
      </c>
      <c r="K12" s="204">
        <v>5.1684853703366391</v>
      </c>
      <c r="L12" s="205">
        <v>52.806458653014886</v>
      </c>
    </row>
    <row r="13" spans="1:14" ht="53.25" customHeight="1" x14ac:dyDescent="0.35">
      <c r="A13" s="188">
        <v>205</v>
      </c>
      <c r="B13" s="189" t="s">
        <v>138</v>
      </c>
      <c r="C13" s="206">
        <v>709290</v>
      </c>
      <c r="D13" s="207">
        <v>308424</v>
      </c>
      <c r="E13" s="208">
        <v>8.0988401756292721</v>
      </c>
      <c r="F13" s="208">
        <v>43.483483483483482</v>
      </c>
      <c r="G13" s="209">
        <v>113343</v>
      </c>
      <c r="H13" s="208">
        <v>5.0807068692619994</v>
      </c>
      <c r="I13" s="208">
        <v>15.97978259950091</v>
      </c>
      <c r="J13" s="210">
        <v>421767</v>
      </c>
      <c r="K13" s="211">
        <v>6.9839380040072196</v>
      </c>
      <c r="L13" s="212">
        <v>59.46326608298439</v>
      </c>
    </row>
    <row r="14" spans="1:14" ht="53.25" customHeight="1" x14ac:dyDescent="0.35">
      <c r="A14" s="197">
        <v>207</v>
      </c>
      <c r="B14" s="198" t="s">
        <v>139</v>
      </c>
      <c r="C14" s="199">
        <v>686397</v>
      </c>
      <c r="D14" s="200">
        <v>288555</v>
      </c>
      <c r="E14" s="201">
        <v>7.5771043332513184</v>
      </c>
      <c r="F14" s="201">
        <v>42.039082338646587</v>
      </c>
      <c r="G14" s="202">
        <v>100822</v>
      </c>
      <c r="H14" s="201">
        <v>4.5194412356540177</v>
      </c>
      <c r="I14" s="201">
        <v>14.688584011876509</v>
      </c>
      <c r="J14" s="203">
        <v>389377</v>
      </c>
      <c r="K14" s="204">
        <v>6.4475998079183983</v>
      </c>
      <c r="L14" s="205">
        <v>56.727666350523101</v>
      </c>
    </row>
    <row r="15" spans="1:14" ht="53.25" customHeight="1" x14ac:dyDescent="0.35">
      <c r="A15" s="188">
        <v>209</v>
      </c>
      <c r="B15" s="189" t="s">
        <v>140</v>
      </c>
      <c r="C15" s="206">
        <v>133316</v>
      </c>
      <c r="D15" s="207">
        <v>50635</v>
      </c>
      <c r="E15" s="208">
        <v>1.329613688600719</v>
      </c>
      <c r="F15" s="208">
        <v>37.981187554382068</v>
      </c>
      <c r="G15" s="209">
        <v>25941</v>
      </c>
      <c r="H15" s="208">
        <v>1.1628297900666607</v>
      </c>
      <c r="I15" s="208">
        <v>19.458279576344925</v>
      </c>
      <c r="J15" s="210">
        <v>76576</v>
      </c>
      <c r="K15" s="211">
        <v>1.2680035104568561</v>
      </c>
      <c r="L15" s="212">
        <v>57.439467130726996</v>
      </c>
    </row>
    <row r="16" spans="1:14" ht="53.25" customHeight="1" x14ac:dyDescent="0.35">
      <c r="A16" s="197">
        <v>211</v>
      </c>
      <c r="B16" s="198" t="s">
        <v>141</v>
      </c>
      <c r="C16" s="199">
        <v>1125885</v>
      </c>
      <c r="D16" s="200">
        <v>437836</v>
      </c>
      <c r="E16" s="201">
        <v>11.497042341506555</v>
      </c>
      <c r="F16" s="201">
        <v>38.888163533575806</v>
      </c>
      <c r="G16" s="202">
        <v>174381</v>
      </c>
      <c r="H16" s="201">
        <v>7.81679278445759</v>
      </c>
      <c r="I16" s="201">
        <v>15.48834916532328</v>
      </c>
      <c r="J16" s="203">
        <v>612217</v>
      </c>
      <c r="K16" s="204">
        <v>10.13755360898147</v>
      </c>
      <c r="L16" s="205">
        <v>54.376512698899091</v>
      </c>
    </row>
    <row r="17" spans="1:12" ht="53.25" customHeight="1" x14ac:dyDescent="0.35">
      <c r="A17" s="188">
        <v>213</v>
      </c>
      <c r="B17" s="189" t="s">
        <v>142</v>
      </c>
      <c r="C17" s="206">
        <v>412979</v>
      </c>
      <c r="D17" s="207">
        <v>196481</v>
      </c>
      <c r="E17" s="208">
        <v>5.1593527629101983</v>
      </c>
      <c r="F17" s="208">
        <v>47.576511154320194</v>
      </c>
      <c r="G17" s="209">
        <v>53224</v>
      </c>
      <c r="H17" s="208">
        <v>2.3858159957791893</v>
      </c>
      <c r="I17" s="208">
        <v>12.887822383220454</v>
      </c>
      <c r="J17" s="210">
        <v>249705</v>
      </c>
      <c r="K17" s="211">
        <v>4.1348048550280669</v>
      </c>
      <c r="L17" s="212">
        <v>60.464333537540647</v>
      </c>
    </row>
    <row r="18" spans="1:12" ht="53.25" customHeight="1" x14ac:dyDescent="0.35">
      <c r="A18" s="197">
        <v>217</v>
      </c>
      <c r="B18" s="198" t="s">
        <v>143</v>
      </c>
      <c r="C18" s="199">
        <v>400518</v>
      </c>
      <c r="D18" s="200">
        <v>180899</v>
      </c>
      <c r="E18" s="201">
        <v>4.750188341151012</v>
      </c>
      <c r="F18" s="201">
        <v>45.166259693696659</v>
      </c>
      <c r="G18" s="202">
        <v>52390</v>
      </c>
      <c r="H18" s="201">
        <v>2.3484311592302669</v>
      </c>
      <c r="I18" s="201">
        <v>13.080560673927264</v>
      </c>
      <c r="J18" s="203">
        <v>233289</v>
      </c>
      <c r="K18" s="204">
        <v>3.8629762712987032</v>
      </c>
      <c r="L18" s="205">
        <v>58.246820367623933</v>
      </c>
    </row>
    <row r="19" spans="1:12" ht="53.25" customHeight="1" thickBot="1" x14ac:dyDescent="0.4">
      <c r="A19" s="268">
        <v>228</v>
      </c>
      <c r="B19" s="269" t="s">
        <v>144</v>
      </c>
      <c r="C19" s="270">
        <v>38601</v>
      </c>
      <c r="D19" s="271">
        <v>28710</v>
      </c>
      <c r="E19" s="272">
        <v>0.75388977979118488</v>
      </c>
      <c r="F19" s="272">
        <v>74.376311494520863</v>
      </c>
      <c r="G19" s="273">
        <v>2281</v>
      </c>
      <c r="H19" s="272">
        <v>0.1022479762207337</v>
      </c>
      <c r="I19" s="272">
        <v>5.909173337478304</v>
      </c>
      <c r="J19" s="274">
        <v>30991</v>
      </c>
      <c r="K19" s="275">
        <v>0.51317249258995545</v>
      </c>
      <c r="L19" s="276">
        <v>80.28548483199917</v>
      </c>
    </row>
    <row r="20" spans="1:12" ht="51" customHeight="1" x14ac:dyDescent="0.35">
      <c r="A20" s="223" t="s">
        <v>145</v>
      </c>
      <c r="B20" s="224"/>
      <c r="C20" s="225">
        <v>4098069</v>
      </c>
      <c r="D20" s="225">
        <v>1699782</v>
      </c>
      <c r="E20" s="226">
        <v>44.634213781714379</v>
      </c>
      <c r="F20" s="226">
        <v>41.477632514240241</v>
      </c>
      <c r="G20" s="227">
        <v>626270</v>
      </c>
      <c r="H20" s="226">
        <v>28.073143387882023</v>
      </c>
      <c r="I20" s="226">
        <v>15.282075533623274</v>
      </c>
      <c r="J20" s="228">
        <v>2326052</v>
      </c>
      <c r="K20" s="229">
        <v>38.516533920617313</v>
      </c>
      <c r="L20" s="230">
        <v>56.759708047863519</v>
      </c>
    </row>
    <row r="21" spans="1:12" ht="51" customHeight="1" thickBot="1" x14ac:dyDescent="0.4">
      <c r="A21" s="231" t="s">
        <v>146</v>
      </c>
      <c r="B21" s="232"/>
      <c r="C21" s="233">
        <v>10336154</v>
      </c>
      <c r="D21" s="233">
        <v>3808249</v>
      </c>
      <c r="E21" s="234">
        <v>100</v>
      </c>
      <c r="F21" s="234">
        <v>36.843965366615087</v>
      </c>
      <c r="G21" s="235">
        <v>2230851</v>
      </c>
      <c r="H21" s="234">
        <v>100</v>
      </c>
      <c r="I21" s="234">
        <v>21.582989185339152</v>
      </c>
      <c r="J21" s="236">
        <v>6039100</v>
      </c>
      <c r="K21" s="237">
        <v>100</v>
      </c>
      <c r="L21" s="238">
        <v>58.426954551954239</v>
      </c>
    </row>
    <row r="22" spans="1:12" ht="10.5" customHeight="1" x14ac:dyDescent="0.25">
      <c r="A22" s="239"/>
      <c r="B22" s="240"/>
      <c r="C22" s="241"/>
      <c r="D22" s="241"/>
      <c r="E22" s="241"/>
      <c r="F22" s="241"/>
      <c r="G22" s="241"/>
      <c r="H22" s="241"/>
      <c r="I22" s="241"/>
      <c r="J22" s="241"/>
      <c r="K22" s="241"/>
      <c r="L22" s="242"/>
    </row>
    <row r="23" spans="1:12" ht="24.75" customHeight="1" x14ac:dyDescent="0.35">
      <c r="A23" s="243"/>
      <c r="B23" s="244"/>
      <c r="C23" s="244"/>
      <c r="D23" s="187"/>
      <c r="E23" s="187"/>
      <c r="F23" s="187"/>
      <c r="G23" s="245"/>
      <c r="H23" s="187"/>
      <c r="I23" s="246"/>
      <c r="J23" s="246"/>
      <c r="K23" s="348" t="s">
        <v>152</v>
      </c>
      <c r="L23" s="348"/>
    </row>
    <row r="24" spans="1:12" x14ac:dyDescent="0.25">
      <c r="A24" s="244"/>
      <c r="B24" s="244"/>
      <c r="C24" s="244"/>
      <c r="D24" s="187"/>
      <c r="E24" s="187"/>
      <c r="F24" s="187"/>
      <c r="G24" s="187"/>
      <c r="H24" s="187"/>
    </row>
  </sheetData>
  <sheetProtection password="CC63" sheet="1" objects="1" scenarios="1"/>
  <mergeCells count="2">
    <mergeCell ref="A4:L4"/>
    <mergeCell ref="K23:L23"/>
  </mergeCells>
  <printOptions horizontalCentered="1" verticalCentered="1"/>
  <pageMargins left="0.59055118110236227" right="0.59055118110236227" top="0.78740157480314965" bottom="0.78740157480314965" header="0.51181102362204722" footer="0"/>
  <pageSetup paperSize="9" scale="57" orientation="landscape" horizontalDpi="300" verticalDpi="300" r:id="rId1"/>
  <headerFooter alignWithMargins="0">
    <oddHeader xml:space="preserve">&amp;C&amp;"Times New Roman CE,Obyčejné"&amp;14Všeobecná zdravotní pojišťovna  ČR - Ústředí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42</vt:i4>
      </vt:variant>
    </vt:vector>
  </HeadingPairs>
  <TitlesOfParts>
    <vt:vector size="42" baseType="lpstr">
      <vt:lpstr>leden 2006</vt:lpstr>
      <vt:lpstr>Platba od MF-leden 2006</vt:lpstr>
      <vt:lpstr>leden 2007</vt:lpstr>
      <vt:lpstr>Platba od MF-leden 2007</vt:lpstr>
      <vt:lpstr>leden 2008</vt:lpstr>
      <vt:lpstr>Platba od MF-leden 2008</vt:lpstr>
      <vt:lpstr>leden 2009</vt:lpstr>
      <vt:lpstr>Platba od MF-leden 2009</vt:lpstr>
      <vt:lpstr>leden 2010</vt:lpstr>
      <vt:lpstr>Platba od MF-leden 2010</vt:lpstr>
      <vt:lpstr>leden 2011</vt:lpstr>
      <vt:lpstr>Platba od MF-leden 2011</vt:lpstr>
      <vt:lpstr>leden 2012</vt:lpstr>
      <vt:lpstr>Platba od MF-leden 2012</vt:lpstr>
      <vt:lpstr>leden 2013</vt:lpstr>
      <vt:lpstr>Platba MF-leden 2013</vt:lpstr>
      <vt:lpstr>leden 2014</vt:lpstr>
      <vt:lpstr>Platba od MF-leden 2014</vt:lpstr>
      <vt:lpstr>leden 2015</vt:lpstr>
      <vt:lpstr>Platba od MF-leden 2015</vt:lpstr>
      <vt:lpstr>leden 2016</vt:lpstr>
      <vt:lpstr>Platba od MF-leden 2016</vt:lpstr>
      <vt:lpstr>leden 2017</vt:lpstr>
      <vt:lpstr>Platba od MF-leden 2017</vt:lpstr>
      <vt:lpstr>leden 2018</vt:lpstr>
      <vt:lpstr>Platba od MF-leden 2018</vt:lpstr>
      <vt:lpstr>leden 2019</vt:lpstr>
      <vt:lpstr>Platba od MF-leden 2019</vt:lpstr>
      <vt:lpstr>leden 2020</vt:lpstr>
      <vt:lpstr>Platba od MF-leden 2020</vt:lpstr>
      <vt:lpstr>leden 2021</vt:lpstr>
      <vt:lpstr>Platba od MF-leden 2021</vt:lpstr>
      <vt:lpstr>leden 2022</vt:lpstr>
      <vt:lpstr>Platba od MF-leden 2022</vt:lpstr>
      <vt:lpstr>leden 2023</vt:lpstr>
      <vt:lpstr>Platba od MF-leden 2023</vt:lpstr>
      <vt:lpstr>leden 2024</vt:lpstr>
      <vt:lpstr>Platba od MF-1_2024</vt:lpstr>
      <vt:lpstr>leden 2025</vt:lpstr>
      <vt:lpstr>Platba od MF-1_2025</vt:lpstr>
      <vt:lpstr>Rozčlěnění pojištěnců-rok 2025</vt:lpstr>
      <vt:lpstr>Rozčlenění pojištěnců-rok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Zoulová</dc:creator>
  <cp:lastModifiedBy>Zoulová Iva (VZP ČR Ústředí)</cp:lastModifiedBy>
  <cp:lastPrinted>2026-03-20T10:58:15Z</cp:lastPrinted>
  <dcterms:created xsi:type="dcterms:W3CDTF">2025-08-27T11:14:20Z</dcterms:created>
  <dcterms:modified xsi:type="dcterms:W3CDTF">2026-03-23T07:34:25Z</dcterms:modified>
</cp:coreProperties>
</file>