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ci82\Documents\INFORMACE 106 99\0_ ŽÁDOSTI 106_1999\0 žadosti 2025\124_25 Mičáň Alex\1_Stanovisko EU\"/>
    </mc:Choice>
  </mc:AlternateContent>
  <xr:revisionPtr revIDLastSave="0" documentId="13_ncr:1_{90B4BC06-2264-4F9F-9BBB-3B79190B991F}" xr6:coauthVersionLast="47" xr6:coauthVersionMax="47" xr10:uidLastSave="{00000000-0000-0000-0000-000000000000}"/>
  <bookViews>
    <workbookView xWindow="-120" yWindow="-120" windowWidth="29040" windowHeight="15720" xr2:uid="{41373B61-1443-45C6-ADDD-780CE86DCEE2}"/>
  </bookViews>
  <sheets>
    <sheet name="rok 2014" sheetId="1" r:id="rId1"/>
    <sheet name="rok 2015" sheetId="2" r:id="rId2"/>
    <sheet name="rok 2016" sheetId="3" r:id="rId3"/>
    <sheet name="rok 2017" sheetId="4" r:id="rId4"/>
    <sheet name="rok 2018" sheetId="5" r:id="rId5"/>
    <sheet name="rok 2019" sheetId="6" r:id="rId6"/>
    <sheet name="rok 2020" sheetId="7" r:id="rId7"/>
    <sheet name="rok 2021" sheetId="8" r:id="rId8"/>
    <sheet name="rok 2022" sheetId="9" r:id="rId9"/>
    <sheet name="rok 2023" sheetId="10" r:id="rId10"/>
    <sheet name="rok 2024" sheetId="11" r:id="rId11"/>
    <sheet name="Rozčlenění do st. kat." sheetId="12" r:id="rId12"/>
  </sheets>
  <externalReferences>
    <externalReference r:id="rId13"/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3" l="1"/>
  <c r="B35" i="3"/>
  <c r="I34" i="3"/>
  <c r="E34" i="3"/>
  <c r="K31" i="3"/>
  <c r="K35" i="3" s="1"/>
  <c r="J31" i="3"/>
  <c r="I31" i="3"/>
  <c r="I35" i="3" s="1"/>
  <c r="H31" i="3"/>
  <c r="H35" i="3" s="1"/>
  <c r="G31" i="3"/>
  <c r="G35" i="3" s="1"/>
  <c r="F31" i="3"/>
  <c r="F35" i="3" s="1"/>
  <c r="E31" i="3"/>
  <c r="E35" i="3" s="1"/>
  <c r="D31" i="3"/>
  <c r="D35" i="3" s="1"/>
  <c r="C31" i="3"/>
  <c r="C35" i="3" s="1"/>
  <c r="B31" i="3"/>
  <c r="K30" i="3"/>
  <c r="K34" i="3" s="1"/>
  <c r="J30" i="3"/>
  <c r="J34" i="3" s="1"/>
  <c r="I30" i="3"/>
  <c r="H30" i="3"/>
  <c r="H34" i="3" s="1"/>
  <c r="G30" i="3"/>
  <c r="G34" i="3" s="1"/>
  <c r="F30" i="3"/>
  <c r="F34" i="3" s="1"/>
  <c r="E30" i="3"/>
  <c r="D30" i="3"/>
  <c r="D34" i="3" s="1"/>
  <c r="C30" i="3"/>
  <c r="C34" i="3" s="1"/>
  <c r="B30" i="3"/>
  <c r="K27" i="3"/>
  <c r="J27" i="3"/>
  <c r="I27" i="3"/>
  <c r="H27" i="3"/>
  <c r="G27" i="3"/>
  <c r="F27" i="3"/>
  <c r="E27" i="3"/>
  <c r="D27" i="3"/>
  <c r="C27" i="3"/>
  <c r="B26" i="3"/>
  <c r="L26" i="3" s="1"/>
  <c r="B25" i="3"/>
  <c r="B24" i="3"/>
  <c r="L24" i="3" s="1"/>
  <c r="B23" i="3"/>
  <c r="L23" i="3" s="1"/>
  <c r="B22" i="3"/>
  <c r="L22" i="3" s="1"/>
  <c r="B21" i="3"/>
  <c r="L21" i="3" s="1"/>
  <c r="B20" i="3"/>
  <c r="L20" i="3" s="1"/>
  <c r="B19" i="3"/>
  <c r="L19" i="3" s="1"/>
  <c r="B18" i="3"/>
  <c r="L18" i="3" s="1"/>
  <c r="B17" i="3"/>
  <c r="L17" i="3" s="1"/>
  <c r="B16" i="3"/>
  <c r="L16" i="3" s="1"/>
  <c r="B15" i="3"/>
  <c r="L15" i="3" s="1"/>
  <c r="B14" i="3"/>
  <c r="L14" i="3" s="1"/>
  <c r="B13" i="3"/>
  <c r="L13" i="3" s="1"/>
  <c r="B12" i="3"/>
  <c r="L12" i="3" s="1"/>
  <c r="B11" i="3"/>
  <c r="L11" i="3" s="1"/>
  <c r="B10" i="3"/>
  <c r="L10" i="3" s="1"/>
  <c r="B9" i="3"/>
  <c r="L9" i="3" s="1"/>
  <c r="B8" i="3"/>
  <c r="L8" i="3" s="1"/>
  <c r="E4" i="3"/>
  <c r="B27" i="3" l="1"/>
  <c r="L31" i="3"/>
  <c r="L35" i="3" s="1"/>
  <c r="L25" i="3"/>
  <c r="L30" i="3"/>
  <c r="B34" i="3"/>
  <c r="L34" i="3" l="1"/>
  <c r="L36" i="3" s="1"/>
  <c r="L27" i="3"/>
  <c r="K35" i="2" l="1"/>
  <c r="J35" i="2"/>
  <c r="I35" i="2"/>
  <c r="H35" i="2"/>
  <c r="G35" i="2"/>
  <c r="F35" i="2"/>
  <c r="E35" i="2"/>
  <c r="D35" i="2"/>
  <c r="C35" i="2"/>
  <c r="K34" i="2"/>
  <c r="J34" i="2"/>
  <c r="I34" i="2"/>
  <c r="H34" i="2"/>
  <c r="G34" i="2"/>
  <c r="F34" i="2"/>
  <c r="E34" i="2"/>
  <c r="D34" i="2"/>
  <c r="C34" i="2"/>
  <c r="K27" i="2"/>
  <c r="J27" i="2"/>
  <c r="I27" i="2"/>
  <c r="H27" i="2"/>
  <c r="G27" i="2"/>
  <c r="F27" i="2"/>
  <c r="E27" i="2"/>
  <c r="D27" i="2"/>
  <c r="C27" i="2"/>
  <c r="B26" i="2"/>
  <c r="L26" i="2" s="1"/>
  <c r="L35" i="2" s="1"/>
  <c r="B25" i="2"/>
  <c r="L25" i="2" s="1"/>
  <c r="B24" i="2"/>
  <c r="L24" i="2" s="1"/>
  <c r="B23" i="2"/>
  <c r="L23" i="2" s="1"/>
  <c r="B22" i="2"/>
  <c r="L22" i="2" s="1"/>
  <c r="B21" i="2"/>
  <c r="L21" i="2" s="1"/>
  <c r="B20" i="2"/>
  <c r="L20" i="2" s="1"/>
  <c r="B19" i="2"/>
  <c r="L19" i="2" s="1"/>
  <c r="B18" i="2"/>
  <c r="L18" i="2" s="1"/>
  <c r="B17" i="2"/>
  <c r="L17" i="2" s="1"/>
  <c r="B16" i="2"/>
  <c r="L16" i="2" s="1"/>
  <c r="B15" i="2"/>
  <c r="L15" i="2" s="1"/>
  <c r="B14" i="2"/>
  <c r="L14" i="2" s="1"/>
  <c r="B13" i="2"/>
  <c r="L13" i="2" s="1"/>
  <c r="B12" i="2"/>
  <c r="L12" i="2" s="1"/>
  <c r="B11" i="2"/>
  <c r="L11" i="2" s="1"/>
  <c r="B10" i="2"/>
  <c r="L10" i="2" s="1"/>
  <c r="B9" i="2"/>
  <c r="L9" i="2" s="1"/>
  <c r="B8" i="2"/>
  <c r="L8" i="2" s="1"/>
  <c r="E4" i="2"/>
  <c r="L34" i="2" l="1"/>
  <c r="L36" i="2" s="1"/>
  <c r="B35" i="2"/>
  <c r="B34" i="2"/>
  <c r="B27" i="2"/>
  <c r="L27" i="2" s="1"/>
  <c r="K34" i="1" l="1"/>
  <c r="J34" i="1"/>
  <c r="I34" i="1"/>
  <c r="H34" i="1"/>
  <c r="G34" i="1"/>
  <c r="F34" i="1"/>
  <c r="E34" i="1"/>
  <c r="D34" i="1"/>
  <c r="C34" i="1"/>
  <c r="K33" i="1"/>
  <c r="J33" i="1"/>
  <c r="I33" i="1"/>
  <c r="H33" i="1"/>
  <c r="G33" i="1"/>
  <c r="F33" i="1"/>
  <c r="E33" i="1"/>
  <c r="D33" i="1"/>
  <c r="C33" i="1"/>
  <c r="K26" i="1"/>
  <c r="J26" i="1"/>
  <c r="I26" i="1"/>
  <c r="H26" i="1"/>
  <c r="G26" i="1"/>
  <c r="F26" i="1"/>
  <c r="E26" i="1"/>
  <c r="D26" i="1"/>
  <c r="C26" i="1"/>
  <c r="B25" i="1"/>
  <c r="L25" i="1" s="1"/>
  <c r="L34" i="1" s="1"/>
  <c r="B24" i="1"/>
  <c r="L24" i="1" s="1"/>
  <c r="B23" i="1"/>
  <c r="L23" i="1" s="1"/>
  <c r="B22" i="1"/>
  <c r="L22" i="1" s="1"/>
  <c r="B21" i="1"/>
  <c r="L21" i="1" s="1"/>
  <c r="B20" i="1"/>
  <c r="L20" i="1" s="1"/>
  <c r="B19" i="1"/>
  <c r="L19" i="1" s="1"/>
  <c r="B18" i="1"/>
  <c r="L18" i="1" s="1"/>
  <c r="B17" i="1"/>
  <c r="L17" i="1" s="1"/>
  <c r="B16" i="1"/>
  <c r="L16" i="1" s="1"/>
  <c r="B15" i="1"/>
  <c r="L15" i="1" s="1"/>
  <c r="B14" i="1"/>
  <c r="L14" i="1" s="1"/>
  <c r="B13" i="1"/>
  <c r="L13" i="1" s="1"/>
  <c r="B12" i="1"/>
  <c r="L12" i="1" s="1"/>
  <c r="B11" i="1"/>
  <c r="L11" i="1" s="1"/>
  <c r="B10" i="1"/>
  <c r="L10" i="1" s="1"/>
  <c r="B9" i="1"/>
  <c r="L9" i="1" s="1"/>
  <c r="B8" i="1"/>
  <c r="L8" i="1" s="1"/>
  <c r="E4" i="1"/>
  <c r="L33" i="1" l="1"/>
  <c r="L35" i="1" s="1"/>
  <c r="B34" i="1"/>
  <c r="B33" i="1"/>
  <c r="B26" i="1"/>
  <c r="L26" i="1" s="1"/>
</calcChain>
</file>

<file path=xl/sharedStrings.xml><?xml version="1.0" encoding="utf-8"?>
<sst xmlns="http://schemas.openxmlformats.org/spreadsheetml/2006/main" count="628" uniqueCount="121">
  <si>
    <t>Počty pojištěnců, za které hradí pojistné stát</t>
  </si>
  <si>
    <t>Měsíc:</t>
  </si>
  <si>
    <t>leden 2014</t>
  </si>
  <si>
    <t>Řádné hlášení za:</t>
  </si>
  <si>
    <t xml:space="preserve"> Kate-</t>
  </si>
  <si>
    <t>Zdravotní pojišťovna</t>
  </si>
  <si>
    <t xml:space="preserve"> gorie</t>
  </si>
  <si>
    <t>Celkem:</t>
  </si>
  <si>
    <t>VZP</t>
  </si>
  <si>
    <t>VoZP</t>
  </si>
  <si>
    <t>GRAL</t>
  </si>
  <si>
    <t>ČPZP</t>
  </si>
  <si>
    <t>Oborová</t>
  </si>
  <si>
    <t>Škoda MB</t>
  </si>
  <si>
    <t>MV ČR</t>
  </si>
  <si>
    <t>Stavební</t>
  </si>
  <si>
    <t>RbP</t>
  </si>
  <si>
    <t>REZAPO</t>
  </si>
  <si>
    <t>A</t>
  </si>
  <si>
    <t>B</t>
  </si>
  <si>
    <t>C</t>
  </si>
  <si>
    <t>E</t>
  </si>
  <si>
    <t>G</t>
  </si>
  <si>
    <t>H</t>
  </si>
  <si>
    <t>I</t>
  </si>
  <si>
    <t>J</t>
  </si>
  <si>
    <t>K</t>
  </si>
  <si>
    <t>L</t>
  </si>
  <si>
    <t>N</t>
  </si>
  <si>
    <t>O</t>
  </si>
  <si>
    <t>T</t>
  </si>
  <si>
    <t>U</t>
  </si>
  <si>
    <t>V</t>
  </si>
  <si>
    <t>M</t>
  </si>
  <si>
    <t xml:space="preserve"> Do 60 </t>
  </si>
  <si>
    <t xml:space="preserve"> Nad 60</t>
  </si>
  <si>
    <t xml:space="preserve"> Celkem:</t>
  </si>
  <si>
    <t>Rozdíly za "měsíc - 3" - z hlášení ZZP:</t>
  </si>
  <si>
    <t xml:space="preserve"> Do 60</t>
  </si>
  <si>
    <t>Pro správce účtu:</t>
  </si>
  <si>
    <t xml:space="preserve"> Do   60</t>
  </si>
  <si>
    <t>Počet pojištěnců, za které platí pojistné stát, pro MF:</t>
  </si>
  <si>
    <t>platba MF: 4 766 483 601,-Kč</t>
  </si>
  <si>
    <t>leden 2015</t>
  </si>
  <si>
    <t>W</t>
  </si>
  <si>
    <t>platba MF: 5 082 148 565 Kč</t>
  </si>
  <si>
    <t>leden 2016</t>
  </si>
  <si>
    <t>platba MF: 5 195 067 540 Kč</t>
  </si>
  <si>
    <t>leden 2017</t>
  </si>
  <si>
    <t>Vyplňuje se v měsíci.</t>
  </si>
  <si>
    <t>222</t>
  </si>
  <si>
    <t>227</t>
  </si>
  <si>
    <t>228</t>
  </si>
  <si>
    <t>METAL-A</t>
  </si>
  <si>
    <t>CRYSTAL</t>
  </si>
  <si>
    <t>Mendlova</t>
  </si>
  <si>
    <t>Česká</t>
  </si>
  <si>
    <t>AGEL</t>
  </si>
  <si>
    <t>Média</t>
  </si>
  <si>
    <t>Z opravného hlášení za měsíc - 3.</t>
  </si>
  <si>
    <t>Výpočet:</t>
  </si>
  <si>
    <t>platba MF: 5 476 014 800 Kč</t>
  </si>
  <si>
    <t>leden 2018</t>
  </si>
  <si>
    <t>D</t>
  </si>
  <si>
    <t>platba MF: 5 698 103 724 Kč</t>
  </si>
  <si>
    <t>leden 2019</t>
  </si>
  <si>
    <t>platba MF: 5 979 719 784 Kč</t>
  </si>
  <si>
    <t>leden 2020</t>
  </si>
  <si>
    <t>platba MF: 6 280 194 481 Kč</t>
  </si>
  <si>
    <t>leden 2021</t>
  </si>
  <si>
    <t>205</t>
  </si>
  <si>
    <t>platba MF: 10 504 002 180 Kč</t>
  </si>
  <si>
    <t>leden 2022</t>
  </si>
  <si>
    <t>platba MF: 11 620 615 062 Kč</t>
  </si>
  <si>
    <t>leden 2023</t>
  </si>
  <si>
    <t>platba MF: 11 592 063 400 Kč</t>
  </si>
  <si>
    <t>leden 2024</t>
  </si>
  <si>
    <t>1</t>
  </si>
  <si>
    <t>2</t>
  </si>
  <si>
    <t>platba MF: 12 632 716 845 Kč</t>
  </si>
  <si>
    <t>ROZČLENĚNÍ POJIŠTĚNCŮ HRAZENÝCH STÁTEM DO KATEGORIÍ</t>
  </si>
  <si>
    <t>Název</t>
  </si>
  <si>
    <t>a</t>
  </si>
  <si>
    <t>dítě do 15 let</t>
  </si>
  <si>
    <t>nezaopatř. dítě starší 15 let</t>
  </si>
  <si>
    <t>b</t>
  </si>
  <si>
    <t>důchodce</t>
  </si>
  <si>
    <t>c,d</t>
  </si>
  <si>
    <t>osoba na mat. dovolené, příjemce rodič. příspěvku</t>
  </si>
  <si>
    <t>e</t>
  </si>
  <si>
    <t>uchazeč o zaměstnání v evidenci úřadu práce</t>
  </si>
  <si>
    <t>f</t>
  </si>
  <si>
    <t>pobírající dávku pomoci v hmotné nouzi</t>
  </si>
  <si>
    <t>g</t>
  </si>
  <si>
    <t>závislé na péči jiné osoby a pečující osoby</t>
  </si>
  <si>
    <t>h</t>
  </si>
  <si>
    <t>ve výkonu zabezp.detence, trestu nebo vazby</t>
  </si>
  <si>
    <t>k</t>
  </si>
  <si>
    <t>pečující o dítě do 7 let nebo o dvě do 15 let</t>
  </si>
  <si>
    <t>j</t>
  </si>
  <si>
    <t>osoba důchodového věku nebo invalidní ve třetím st.</t>
  </si>
  <si>
    <t>i</t>
  </si>
  <si>
    <t>osoba bez zdan. příjmů - příjemce dávek nem. poj.</t>
  </si>
  <si>
    <t>m</t>
  </si>
  <si>
    <t>osoby vykonávající dlouhodobou dobrovol. službu</t>
  </si>
  <si>
    <t>l</t>
  </si>
  <si>
    <t>osoby mladistvé, umístěné ve škol. zař. pro výkon ...</t>
  </si>
  <si>
    <t>o,p</t>
  </si>
  <si>
    <t>žadatelé o mez.ochranu,dočas.ochrana,strpění pobytu</t>
  </si>
  <si>
    <t>q,u</t>
  </si>
  <si>
    <t>Příjemci penze z doplňkového penzijního spoření a manželé, partneři nebo registrovaní partneři prezidenta/ky republiky</t>
  </si>
  <si>
    <t>n</t>
  </si>
  <si>
    <t>manželé nebo reg.partneři stát.zam.vyslaných do zahraničí</t>
  </si>
  <si>
    <t>r</t>
  </si>
  <si>
    <t>osoby starší 26 let studující v doktorském studijním programu</t>
  </si>
  <si>
    <t>s</t>
  </si>
  <si>
    <t xml:space="preserve">osoby poskytující dítěti nezprostředkovanou pěstounskou péči </t>
  </si>
  <si>
    <t>t</t>
  </si>
  <si>
    <t>osoby pečující o nezletilé nezaopatřené dítě poskytující nezprostředkovanou pěstounskou péči a osoby mající dítě ve svěřenectví</t>
  </si>
  <si>
    <t>1 - označení používané zdravotními pojišťovnami</t>
  </si>
  <si>
    <t>2 - označení podle § 7 odst. 1 zákona č. 48/1997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</si>
</sst>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_)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u/>
      <sz val="16"/>
      <color indexed="8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8"/>
      <name val="Arial CE"/>
      <family val="2"/>
      <charset val="238"/>
    </font>
    <font>
      <b/>
      <sz val="16"/>
      <color indexed="8"/>
      <name val="Arial CE"/>
      <family val="2"/>
      <charset val="238"/>
    </font>
    <font>
      <b/>
      <sz val="1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family val="2"/>
      <charset val="238"/>
    </font>
    <font>
      <sz val="10"/>
      <color indexed="8"/>
      <name val="Arial CE"/>
      <charset val="238"/>
    </font>
    <font>
      <sz val="12"/>
      <color indexed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2" borderId="0" xfId="0" applyFont="1" applyFill="1" applyBorder="1" applyAlignment="1" applyProtection="1"/>
    <xf numFmtId="0" fontId="3" fillId="2" borderId="0" xfId="0" applyFont="1" applyFill="1" applyBorder="1"/>
    <xf numFmtId="0" fontId="0" fillId="2" borderId="0" xfId="0" applyFill="1"/>
    <xf numFmtId="0" fontId="4" fillId="2" borderId="0" xfId="0" applyFont="1" applyFill="1" applyBorder="1" applyAlignment="1" applyProtection="1"/>
    <xf numFmtId="0" fontId="5" fillId="2" borderId="0" xfId="0" applyFont="1" applyFill="1" applyBorder="1"/>
    <xf numFmtId="49" fontId="4" fillId="2" borderId="0" xfId="0" applyNumberFormat="1" applyFont="1" applyFill="1" applyBorder="1" applyAlignment="1" applyProtection="1"/>
    <xf numFmtId="0" fontId="6" fillId="2" borderId="0" xfId="0" applyFont="1" applyFill="1" applyBorder="1"/>
    <xf numFmtId="164" fontId="3" fillId="2" borderId="0" xfId="0" applyNumberFormat="1" applyFont="1" applyFill="1" applyBorder="1" applyProtection="1"/>
    <xf numFmtId="14" fontId="3" fillId="2" borderId="0" xfId="0" applyNumberFormat="1" applyFont="1" applyFill="1" applyBorder="1"/>
    <xf numFmtId="0" fontId="7" fillId="2" borderId="0" xfId="0" applyFont="1" applyFill="1" applyBorder="1" applyAlignment="1" applyProtection="1"/>
    <xf numFmtId="0" fontId="4" fillId="2" borderId="0" xfId="0" applyFont="1" applyFill="1" applyBorder="1"/>
    <xf numFmtId="49" fontId="7" fillId="2" borderId="0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/>
    </xf>
    <xf numFmtId="49" fontId="8" fillId="2" borderId="1" xfId="0" applyNumberFormat="1" applyFont="1" applyFill="1" applyBorder="1" applyAlignment="1" applyProtection="1">
      <alignment horizontal="center"/>
    </xf>
    <xf numFmtId="49" fontId="9" fillId="2" borderId="2" xfId="0" applyNumberFormat="1" applyFont="1" applyFill="1" applyBorder="1"/>
    <xf numFmtId="49" fontId="9" fillId="2" borderId="3" xfId="0" applyNumberFormat="1" applyFont="1" applyFill="1" applyBorder="1"/>
    <xf numFmtId="49" fontId="9" fillId="2" borderId="3" xfId="0" applyNumberFormat="1" applyFont="1" applyFill="1" applyBorder="1" applyAlignment="1" applyProtection="1"/>
    <xf numFmtId="49" fontId="9" fillId="2" borderId="4" xfId="0" applyNumberFormat="1" applyFont="1" applyFill="1" applyBorder="1"/>
    <xf numFmtId="49" fontId="8" fillId="2" borderId="5" xfId="0" applyNumberFormat="1" applyFont="1" applyFill="1" applyBorder="1" applyAlignment="1" applyProtection="1">
      <alignment horizontal="center"/>
    </xf>
    <xf numFmtId="49" fontId="9" fillId="2" borderId="6" xfId="0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2" borderId="8" xfId="0" quotePrefix="1" applyNumberFormat="1" applyFont="1" applyFill="1" applyBorder="1" applyAlignment="1" applyProtection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9" fillId="2" borderId="9" xfId="0" quotePrefix="1" applyNumberFormat="1" applyFont="1" applyFill="1" applyBorder="1" applyAlignment="1" applyProtection="1">
      <alignment horizontal="center"/>
    </xf>
    <xf numFmtId="49" fontId="9" fillId="2" borderId="10" xfId="0" quotePrefix="1" applyNumberFormat="1" applyFont="1" applyFill="1" applyBorder="1" applyAlignment="1" applyProtection="1">
      <alignment horizontal="center"/>
    </xf>
    <xf numFmtId="49" fontId="9" fillId="2" borderId="8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 applyProtection="1">
      <alignment horizontal="center"/>
    </xf>
    <xf numFmtId="3" fontId="10" fillId="2" borderId="12" xfId="0" applyNumberFormat="1" applyFont="1" applyFill="1" applyBorder="1" applyProtection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Protection="1"/>
    <xf numFmtId="3" fontId="10" fillId="2" borderId="14" xfId="0" applyNumberFormat="1" applyFont="1" applyFill="1" applyBorder="1"/>
    <xf numFmtId="49" fontId="8" fillId="2" borderId="15" xfId="0" applyNumberFormat="1" applyFont="1" applyFill="1" applyBorder="1" applyAlignment="1" applyProtection="1">
      <alignment horizontal="center"/>
    </xf>
    <xf numFmtId="3" fontId="10" fillId="2" borderId="6" xfId="0" applyNumberFormat="1" applyFont="1" applyFill="1" applyBorder="1" applyProtection="1"/>
    <xf numFmtId="3" fontId="10" fillId="2" borderId="7" xfId="0" applyNumberFormat="1" applyFont="1" applyFill="1" applyBorder="1"/>
    <xf numFmtId="3" fontId="10" fillId="2" borderId="7" xfId="0" applyNumberFormat="1" applyFont="1" applyFill="1" applyBorder="1" applyProtection="1"/>
    <xf numFmtId="3" fontId="10" fillId="2" borderId="16" xfId="0" applyNumberFormat="1" applyFont="1" applyFill="1" applyBorder="1"/>
    <xf numFmtId="3" fontId="10" fillId="2" borderId="17" xfId="0" applyNumberFormat="1" applyFont="1" applyFill="1" applyBorder="1"/>
    <xf numFmtId="49" fontId="8" fillId="2" borderId="18" xfId="0" applyNumberFormat="1" applyFont="1" applyFill="1" applyBorder="1" applyAlignment="1" applyProtection="1">
      <alignment horizontal="center"/>
    </xf>
    <xf numFmtId="49" fontId="8" fillId="2" borderId="19" xfId="0" applyNumberFormat="1" applyFont="1" applyFill="1" applyBorder="1" applyAlignment="1" applyProtection="1">
      <alignment horizontal="center"/>
    </xf>
    <xf numFmtId="3" fontId="10" fillId="2" borderId="20" xfId="0" applyNumberFormat="1" applyFont="1" applyFill="1" applyBorder="1"/>
    <xf numFmtId="3" fontId="10" fillId="2" borderId="20" xfId="0" applyNumberFormat="1" applyFont="1" applyFill="1" applyBorder="1" applyProtection="1"/>
    <xf numFmtId="49" fontId="8" fillId="2" borderId="1" xfId="0" quotePrefix="1" applyNumberFormat="1" applyFont="1" applyFill="1" applyBorder="1" applyAlignment="1" applyProtection="1">
      <alignment horizontal="left"/>
    </xf>
    <xf numFmtId="3" fontId="11" fillId="2" borderId="2" xfId="0" applyNumberFormat="1" applyFont="1" applyFill="1" applyBorder="1" applyProtection="1"/>
    <xf numFmtId="3" fontId="11" fillId="2" borderId="21" xfId="0" applyNumberFormat="1" applyFont="1" applyFill="1" applyBorder="1" applyProtection="1"/>
    <xf numFmtId="3" fontId="11" fillId="2" borderId="4" xfId="0" applyNumberFormat="1" applyFont="1" applyFill="1" applyBorder="1" applyProtection="1"/>
    <xf numFmtId="49" fontId="8" fillId="2" borderId="15" xfId="0" quotePrefix="1" applyNumberFormat="1" applyFont="1" applyFill="1" applyBorder="1" applyAlignment="1" applyProtection="1">
      <alignment horizontal="left"/>
    </xf>
    <xf numFmtId="3" fontId="11" fillId="2" borderId="6" xfId="0" applyNumberFormat="1" applyFont="1" applyFill="1" applyBorder="1" applyProtection="1"/>
    <xf numFmtId="3" fontId="11" fillId="2" borderId="7" xfId="0" applyNumberFormat="1" applyFont="1" applyFill="1" applyBorder="1" applyProtection="1"/>
    <xf numFmtId="3" fontId="11" fillId="2" borderId="17" xfId="0" applyNumberFormat="1" applyFont="1" applyFill="1" applyBorder="1" applyProtection="1"/>
    <xf numFmtId="49" fontId="8" fillId="2" borderId="1" xfId="0" applyNumberFormat="1" applyFont="1" applyFill="1" applyBorder="1" applyAlignment="1" applyProtection="1"/>
    <xf numFmtId="3" fontId="11" fillId="2" borderId="22" xfId="0" applyNumberFormat="1" applyFont="1" applyFill="1" applyBorder="1" applyProtection="1"/>
    <xf numFmtId="0" fontId="12" fillId="2" borderId="3" xfId="0" applyFont="1" applyFill="1" applyBorder="1"/>
    <xf numFmtId="3" fontId="12" fillId="2" borderId="3" xfId="0" applyNumberFormat="1" applyFont="1" applyFill="1" applyBorder="1"/>
    <xf numFmtId="3" fontId="0" fillId="2" borderId="0" xfId="0" applyNumberFormat="1" applyFill="1"/>
    <xf numFmtId="0" fontId="7" fillId="2" borderId="0" xfId="0" quotePrefix="1" applyFont="1" applyFill="1" applyAlignment="1" applyProtection="1">
      <alignment horizontal="left"/>
    </xf>
    <xf numFmtId="0" fontId="3" fillId="2" borderId="0" xfId="0" applyFont="1" applyFill="1"/>
    <xf numFmtId="0" fontId="9" fillId="2" borderId="1" xfId="0" quotePrefix="1" applyFont="1" applyFill="1" applyBorder="1" applyAlignment="1" applyProtection="1">
      <alignment horizontal="left"/>
    </xf>
    <xf numFmtId="3" fontId="10" fillId="2" borderId="2" xfId="0" applyNumberFormat="1" applyFont="1" applyFill="1" applyBorder="1" applyProtection="1"/>
    <xf numFmtId="3" fontId="10" fillId="2" borderId="21" xfId="0" applyNumberFormat="1" applyFont="1" applyFill="1" applyBorder="1" applyProtection="1"/>
    <xf numFmtId="3" fontId="10" fillId="2" borderId="4" xfId="0" applyNumberFormat="1" applyFont="1" applyFill="1" applyBorder="1" applyProtection="1"/>
    <xf numFmtId="0" fontId="9" fillId="2" borderId="15" xfId="0" applyFont="1" applyFill="1" applyBorder="1" applyAlignment="1" applyProtection="1"/>
    <xf numFmtId="3" fontId="10" fillId="2" borderId="17" xfId="0" applyNumberFormat="1" applyFont="1" applyFill="1" applyBorder="1" applyProtection="1"/>
    <xf numFmtId="0" fontId="7" fillId="2" borderId="0" xfId="0" applyFont="1" applyFill="1" applyAlignment="1" applyProtection="1"/>
    <xf numFmtId="0" fontId="9" fillId="2" borderId="1" xfId="0" applyFont="1" applyFill="1" applyBorder="1" applyAlignment="1" applyProtection="1"/>
    <xf numFmtId="0" fontId="7" fillId="2" borderId="3" xfId="0" quotePrefix="1" applyFont="1" applyFill="1" applyBorder="1" applyAlignment="1" applyProtection="1">
      <alignment horizontal="left"/>
    </xf>
    <xf numFmtId="0" fontId="7" fillId="2" borderId="3" xfId="0" applyFont="1" applyFill="1" applyBorder="1"/>
    <xf numFmtId="3" fontId="7" fillId="2" borderId="23" xfId="0" applyNumberFormat="1" applyFont="1" applyFill="1" applyBorder="1" applyProtection="1"/>
    <xf numFmtId="49" fontId="9" fillId="2" borderId="24" xfId="0" applyNumberFormat="1" applyFont="1" applyFill="1" applyBorder="1" applyAlignment="1" applyProtection="1">
      <alignment horizontal="center"/>
    </xf>
    <xf numFmtId="49" fontId="9" fillId="2" borderId="10" xfId="0" applyNumberFormat="1" applyFont="1" applyFill="1" applyBorder="1" applyAlignment="1" applyProtection="1">
      <alignment horizontal="center"/>
    </xf>
    <xf numFmtId="49" fontId="9" fillId="2" borderId="25" xfId="0" applyNumberFormat="1" applyFont="1" applyFill="1" applyBorder="1" applyAlignment="1" applyProtection="1">
      <alignment horizontal="center"/>
    </xf>
    <xf numFmtId="3" fontId="10" fillId="2" borderId="26" xfId="0" applyNumberFormat="1" applyFont="1" applyFill="1" applyBorder="1" applyProtection="1"/>
    <xf numFmtId="3" fontId="10" fillId="2" borderId="27" xfId="0" applyNumberFormat="1" applyFont="1" applyFill="1" applyBorder="1" applyProtection="1"/>
    <xf numFmtId="3" fontId="10" fillId="2" borderId="28" xfId="0" applyNumberFormat="1" applyFont="1" applyFill="1" applyBorder="1" applyProtection="1"/>
    <xf numFmtId="3" fontId="10" fillId="2" borderId="29" xfId="0" applyNumberFormat="1" applyFont="1" applyFill="1" applyBorder="1" applyProtection="1"/>
    <xf numFmtId="3" fontId="10" fillId="2" borderId="30" xfId="0" applyNumberFormat="1" applyFont="1" applyFill="1" applyBorder="1" applyProtection="1"/>
    <xf numFmtId="3" fontId="11" fillId="2" borderId="31" xfId="0" applyNumberFormat="1" applyFont="1" applyFill="1" applyBorder="1" applyProtection="1"/>
    <xf numFmtId="3" fontId="11" fillId="2" borderId="3" xfId="0" applyNumberFormat="1" applyFont="1" applyFill="1" applyBorder="1" applyProtection="1"/>
    <xf numFmtId="3" fontId="11" fillId="2" borderId="28" xfId="0" applyNumberFormat="1" applyFont="1" applyFill="1" applyBorder="1" applyProtection="1"/>
    <xf numFmtId="3" fontId="11" fillId="2" borderId="29" xfId="0" applyNumberFormat="1" applyFont="1" applyFill="1" applyBorder="1" applyProtection="1"/>
    <xf numFmtId="3" fontId="11" fillId="2" borderId="32" xfId="0" applyNumberFormat="1" applyFont="1" applyFill="1" applyBorder="1" applyProtection="1"/>
    <xf numFmtId="0" fontId="3" fillId="2" borderId="0" xfId="0" applyFont="1" applyFill="1" applyAlignment="1" applyProtection="1">
      <alignment horizontal="left"/>
    </xf>
    <xf numFmtId="3" fontId="10" fillId="2" borderId="33" xfId="0" applyNumberFormat="1" applyFont="1" applyFill="1" applyBorder="1" applyProtection="1"/>
    <xf numFmtId="3" fontId="10" fillId="2" borderId="34" xfId="0" applyNumberFormat="1" applyFont="1" applyFill="1" applyBorder="1" applyProtection="1"/>
    <xf numFmtId="0" fontId="0" fillId="2" borderId="3" xfId="0" applyFill="1" applyBorder="1"/>
    <xf numFmtId="49" fontId="8" fillId="2" borderId="35" xfId="0" applyNumberFormat="1" applyFont="1" applyFill="1" applyBorder="1" applyAlignment="1" applyProtection="1">
      <alignment horizontal="center"/>
    </xf>
    <xf numFmtId="3" fontId="10" fillId="2" borderId="36" xfId="0" applyNumberFormat="1" applyFont="1" applyFill="1" applyBorder="1" applyProtection="1"/>
    <xf numFmtId="3" fontId="10" fillId="2" borderId="37" xfId="0" applyNumberFormat="1" applyFont="1" applyFill="1" applyBorder="1" applyProtection="1"/>
    <xf numFmtId="49" fontId="8" fillId="2" borderId="38" xfId="0" applyNumberFormat="1" applyFont="1" applyFill="1" applyBorder="1" applyAlignment="1" applyProtection="1">
      <alignment horizontal="center"/>
    </xf>
    <xf numFmtId="3" fontId="10" fillId="2" borderId="39" xfId="0" applyNumberFormat="1" applyFont="1" applyFill="1" applyBorder="1" applyProtection="1"/>
    <xf numFmtId="3" fontId="10" fillId="2" borderId="40" xfId="0" applyNumberFormat="1" applyFont="1" applyFill="1" applyBorder="1"/>
    <xf numFmtId="3" fontId="10" fillId="2" borderId="40" xfId="0" applyNumberFormat="1" applyFont="1" applyFill="1" applyBorder="1" applyProtection="1"/>
    <xf numFmtId="3" fontId="10" fillId="2" borderId="41" xfId="0" applyNumberFormat="1" applyFont="1" applyFill="1" applyBorder="1" applyProtection="1"/>
    <xf numFmtId="3" fontId="10" fillId="2" borderId="42" xfId="0" applyNumberFormat="1" applyFont="1" applyFill="1" applyBorder="1" applyProtection="1"/>
    <xf numFmtId="3" fontId="10" fillId="2" borderId="9" xfId="0" applyNumberFormat="1" applyFont="1" applyFill="1" applyBorder="1" applyProtection="1"/>
    <xf numFmtId="3" fontId="10" fillId="2" borderId="10" xfId="0" applyNumberFormat="1" applyFont="1" applyFill="1" applyBorder="1"/>
    <xf numFmtId="3" fontId="10" fillId="2" borderId="10" xfId="0" applyNumberFormat="1" applyFont="1" applyFill="1" applyBorder="1" applyProtection="1"/>
    <xf numFmtId="3" fontId="10" fillId="2" borderId="43" xfId="0" applyNumberFormat="1" applyFont="1" applyFill="1" applyBorder="1" applyProtection="1"/>
    <xf numFmtId="3" fontId="10" fillId="2" borderId="0" xfId="0" applyNumberFormat="1" applyFont="1" applyFill="1" applyBorder="1" applyProtection="1"/>
    <xf numFmtId="49" fontId="8" fillId="2" borderId="44" xfId="0" applyNumberFormat="1" applyFont="1" applyFill="1" applyBorder="1" applyAlignment="1" applyProtection="1">
      <alignment horizontal="center"/>
    </xf>
    <xf numFmtId="0" fontId="14" fillId="0" borderId="0" xfId="1" applyFont="1"/>
    <xf numFmtId="0" fontId="1" fillId="0" borderId="0" xfId="1"/>
    <xf numFmtId="0" fontId="13" fillId="0" borderId="0" xfId="1" applyFont="1"/>
    <xf numFmtId="0" fontId="15" fillId="0" borderId="45" xfId="1" applyFont="1" applyBorder="1" applyAlignment="1">
      <alignment horizontal="center" vertical="center"/>
    </xf>
    <xf numFmtId="0" fontId="15" fillId="0" borderId="46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/>
    </xf>
    <xf numFmtId="0" fontId="13" fillId="0" borderId="48" xfId="1" applyFont="1" applyBorder="1" applyAlignment="1">
      <alignment horizontal="center" vertical="center"/>
    </xf>
    <xf numFmtId="0" fontId="13" fillId="0" borderId="49" xfId="1" applyFont="1" applyBorder="1" applyAlignment="1">
      <alignment horizontal="center" vertical="center"/>
    </xf>
    <xf numFmtId="0" fontId="1" fillId="0" borderId="50" xfId="1" applyBorder="1"/>
    <xf numFmtId="0" fontId="13" fillId="0" borderId="51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" fillId="0" borderId="52" xfId="1" applyBorder="1"/>
    <xf numFmtId="3" fontId="13" fillId="0" borderId="51" xfId="1" applyNumberFormat="1" applyFont="1" applyBorder="1" applyAlignment="1">
      <alignment horizontal="center" vertical="center"/>
    </xf>
    <xf numFmtId="0" fontId="1" fillId="0" borderId="52" xfId="1" applyBorder="1" applyAlignment="1">
      <alignment wrapText="1"/>
    </xf>
    <xf numFmtId="0" fontId="1" fillId="0" borderId="52" xfId="1" applyFont="1" applyBorder="1"/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1" fillId="0" borderId="55" xfId="1" applyFont="1" applyBorder="1" applyAlignment="1">
      <alignment wrapText="1"/>
    </xf>
    <xf numFmtId="0" fontId="1" fillId="0" borderId="0" xfId="1" applyFont="1" applyAlignment="1"/>
    <xf numFmtId="0" fontId="0" fillId="0" borderId="0" xfId="0" applyAlignment="1"/>
  </cellXfs>
  <cellStyles count="2">
    <cellStyle name="Normální" xfId="0" builtinId="0"/>
    <cellStyle name="Normální 2" xfId="1" xr:uid="{3C5B02B7-8FCF-4E94-A0B5-1DED57B496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li99/Documents/2014/Jane&#269;kov&#225;/PR01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li99/Documents/2015/Jane&#269;kov&#225;/PR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li99/Documents/2016/Jane&#269;kov&#225;-Kafkov&#225;/PR01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li99/Documents/2016/Jane&#269;kov&#225;-Kafkov&#225;/PR1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1"/>
      <sheetName val="Tabulka2"/>
      <sheetName val="Tabulka3"/>
      <sheetName val="Do_60"/>
      <sheetName val="Nad_60"/>
      <sheetName val="Do_60_opr"/>
      <sheetName val="Nad_60_opr"/>
      <sheetName val="Pře._Ia"/>
      <sheetName val="Pře._Ib"/>
      <sheetName val="Pr._kat"/>
      <sheetName val="ZPS_a"/>
      <sheetName val="ZPS_b"/>
      <sheetName val="Moje informativní tabulka"/>
      <sheetName val="pro Tomáše do_60"/>
      <sheetName val="pro Tomáše nad_60"/>
    </sheetNames>
    <sheetDataSet>
      <sheetData sheetId="0" refreshError="1"/>
      <sheetData sheetId="1" refreshError="1"/>
      <sheetData sheetId="2" refreshError="1"/>
      <sheetData sheetId="3">
        <row r="85">
          <cell r="C85">
            <v>808507</v>
          </cell>
          <cell r="D85">
            <v>303447</v>
          </cell>
          <cell r="E85">
            <v>237597</v>
          </cell>
          <cell r="F85">
            <v>153282</v>
          </cell>
          <cell r="G85">
            <v>326142</v>
          </cell>
          <cell r="H85">
            <v>663</v>
          </cell>
          <cell r="I85">
            <v>16906</v>
          </cell>
          <cell r="J85">
            <v>11</v>
          </cell>
          <cell r="K85">
            <v>10020</v>
          </cell>
          <cell r="L85">
            <v>17113</v>
          </cell>
          <cell r="M85">
            <v>1064</v>
          </cell>
          <cell r="N85">
            <v>3493</v>
          </cell>
          <cell r="O85">
            <v>14</v>
          </cell>
          <cell r="P85">
            <v>452</v>
          </cell>
          <cell r="Q85">
            <v>427</v>
          </cell>
          <cell r="R85">
            <v>79</v>
          </cell>
          <cell r="T85">
            <v>1879217</v>
          </cell>
        </row>
      </sheetData>
      <sheetData sheetId="4">
        <row r="85">
          <cell r="C85">
            <v>0</v>
          </cell>
          <cell r="D85">
            <v>0</v>
          </cell>
          <cell r="E85">
            <v>1622783</v>
          </cell>
          <cell r="F85">
            <v>35</v>
          </cell>
          <cell r="G85">
            <v>15535</v>
          </cell>
          <cell r="H85">
            <v>181</v>
          </cell>
          <cell r="I85">
            <v>1135</v>
          </cell>
          <cell r="J85">
            <v>1</v>
          </cell>
          <cell r="K85">
            <v>343</v>
          </cell>
          <cell r="L85">
            <v>20</v>
          </cell>
          <cell r="M85">
            <v>4064</v>
          </cell>
          <cell r="N85">
            <v>162</v>
          </cell>
          <cell r="O85">
            <v>0</v>
          </cell>
          <cell r="P85">
            <v>0</v>
          </cell>
          <cell r="Q85">
            <v>18</v>
          </cell>
          <cell r="R85">
            <v>59</v>
          </cell>
          <cell r="T85">
            <v>1644336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1"/>
      <sheetName val="Tabulka2"/>
      <sheetName val="Tabulka3"/>
      <sheetName val="Do_60"/>
      <sheetName val="Nad_60"/>
      <sheetName val="Do_60_opr"/>
      <sheetName val="Nad_60_opr"/>
      <sheetName val="Pře._Ia"/>
      <sheetName val="Pře._Ib"/>
      <sheetName val="Pr._kat"/>
      <sheetName val="ZPS_a"/>
      <sheetName val="ZPS_b"/>
      <sheetName val="Moje informativní tabulka"/>
      <sheetName val="pro Tomáše do_60"/>
      <sheetName val="pro Tomáše nad_60"/>
    </sheetNames>
    <sheetDataSet>
      <sheetData sheetId="0" refreshError="1"/>
      <sheetData sheetId="1" refreshError="1"/>
      <sheetData sheetId="2" refreshError="1"/>
      <sheetData sheetId="3">
        <row r="85">
          <cell r="C85">
            <v>826993</v>
          </cell>
          <cell r="D85">
            <v>292595</v>
          </cell>
          <cell r="E85">
            <v>222420</v>
          </cell>
          <cell r="F85">
            <v>151731</v>
          </cell>
          <cell r="G85">
            <v>285405</v>
          </cell>
          <cell r="H85">
            <v>690</v>
          </cell>
          <cell r="I85">
            <v>17388</v>
          </cell>
          <cell r="J85">
            <v>8</v>
          </cell>
          <cell r="K85">
            <v>10576</v>
          </cell>
          <cell r="L85">
            <v>17112</v>
          </cell>
          <cell r="M85">
            <v>1072</v>
          </cell>
          <cell r="N85">
            <v>3492</v>
          </cell>
          <cell r="O85">
            <v>12</v>
          </cell>
          <cell r="P85">
            <v>519</v>
          </cell>
          <cell r="Q85">
            <v>534</v>
          </cell>
          <cell r="R85">
            <v>137</v>
          </cell>
          <cell r="S85">
            <v>0</v>
          </cell>
          <cell r="U85">
            <v>1830684</v>
          </cell>
        </row>
      </sheetData>
      <sheetData sheetId="4">
        <row r="85">
          <cell r="C85">
            <v>0</v>
          </cell>
          <cell r="D85">
            <v>0</v>
          </cell>
          <cell r="E85">
            <v>1623480</v>
          </cell>
          <cell r="F85">
            <v>38</v>
          </cell>
          <cell r="G85">
            <v>17260</v>
          </cell>
          <cell r="H85">
            <v>181</v>
          </cell>
          <cell r="I85">
            <v>1411</v>
          </cell>
          <cell r="J85">
            <v>1</v>
          </cell>
          <cell r="K85">
            <v>357</v>
          </cell>
          <cell r="L85">
            <v>21</v>
          </cell>
          <cell r="M85">
            <v>4445</v>
          </cell>
          <cell r="N85">
            <v>188</v>
          </cell>
          <cell r="O85">
            <v>0</v>
          </cell>
          <cell r="P85">
            <v>0</v>
          </cell>
          <cell r="Q85">
            <v>29</v>
          </cell>
          <cell r="R85">
            <v>237</v>
          </cell>
          <cell r="S85">
            <v>0</v>
          </cell>
          <cell r="U85">
            <v>1647648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1"/>
      <sheetName val="Tabulka2"/>
      <sheetName val="Tabulka3"/>
      <sheetName val="Do_60"/>
      <sheetName val="Nad_60"/>
      <sheetName val="Do_60_opr"/>
      <sheetName val="Nad_60_opr"/>
      <sheetName val="Pře._Ia"/>
      <sheetName val="Pře._Ib"/>
      <sheetName val="Pr._kat"/>
      <sheetName val="ZPS_a"/>
      <sheetName val="ZPS_b"/>
      <sheetName val="Moje informativní tabulka"/>
      <sheetName val="pro Tomáše do_60"/>
      <sheetName val="pro Tomáše nad_60"/>
    </sheetNames>
    <sheetDataSet>
      <sheetData sheetId="0" refreshError="1"/>
      <sheetData sheetId="1" refreshError="1"/>
      <sheetData sheetId="2" refreshError="1"/>
      <sheetData sheetId="3">
        <row r="85">
          <cell r="C85">
            <v>848347</v>
          </cell>
          <cell r="D85">
            <v>275363</v>
          </cell>
          <cell r="E85">
            <v>213405</v>
          </cell>
          <cell r="F85">
            <v>156281</v>
          </cell>
          <cell r="G85">
            <v>232279</v>
          </cell>
          <cell r="H85">
            <v>750</v>
          </cell>
          <cell r="I85">
            <v>18094</v>
          </cell>
          <cell r="J85">
            <v>15</v>
          </cell>
          <cell r="K85">
            <v>11353</v>
          </cell>
          <cell r="L85">
            <v>17852</v>
          </cell>
          <cell r="M85">
            <v>1111</v>
          </cell>
          <cell r="N85">
            <v>3599</v>
          </cell>
          <cell r="O85">
            <v>7</v>
          </cell>
          <cell r="P85">
            <v>576</v>
          </cell>
          <cell r="Q85">
            <v>998</v>
          </cell>
          <cell r="R85">
            <v>119</v>
          </cell>
          <cell r="S85">
            <v>76</v>
          </cell>
          <cell r="U85">
            <v>1780225</v>
          </cell>
        </row>
      </sheetData>
      <sheetData sheetId="4">
        <row r="85">
          <cell r="C85">
            <v>0</v>
          </cell>
          <cell r="D85">
            <v>0</v>
          </cell>
          <cell r="E85">
            <v>1626082</v>
          </cell>
          <cell r="F85">
            <v>14</v>
          </cell>
          <cell r="G85">
            <v>17894</v>
          </cell>
          <cell r="H85">
            <v>214</v>
          </cell>
          <cell r="I85">
            <v>1655</v>
          </cell>
          <cell r="J85">
            <v>2</v>
          </cell>
          <cell r="K85">
            <v>379</v>
          </cell>
          <cell r="L85">
            <v>24</v>
          </cell>
          <cell r="M85">
            <v>4661</v>
          </cell>
          <cell r="N85">
            <v>194</v>
          </cell>
          <cell r="O85">
            <v>0</v>
          </cell>
          <cell r="P85">
            <v>0</v>
          </cell>
          <cell r="Q85">
            <v>50</v>
          </cell>
          <cell r="R85">
            <v>404</v>
          </cell>
          <cell r="S85">
            <v>3</v>
          </cell>
          <cell r="U85">
            <v>1651576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1"/>
      <sheetName val="Tabulka2"/>
      <sheetName val="Tabulka3"/>
      <sheetName val="Do_60"/>
      <sheetName val="Nad_60"/>
      <sheetName val="Do_60_opr"/>
      <sheetName val="Nad_60_opr"/>
      <sheetName val="Pře._Ia"/>
      <sheetName val="Pře._Ib"/>
      <sheetName val="Pr._kat"/>
      <sheetName val="ZPS_a"/>
      <sheetName val="ZPS_b"/>
      <sheetName val="Moje informativní tabulka"/>
      <sheetName val="pro Tomáše do_60"/>
      <sheetName val="pro Tomáše nad_60"/>
    </sheetNames>
    <sheetDataSet>
      <sheetData sheetId="0">
        <row r="8">
          <cell r="R8">
            <v>1691452</v>
          </cell>
        </row>
      </sheetData>
      <sheetData sheetId="1">
        <row r="29">
          <cell r="B29">
            <v>2040</v>
          </cell>
          <cell r="C29">
            <v>-154</v>
          </cell>
          <cell r="E29">
            <v>-843</v>
          </cell>
          <cell r="F29">
            <v>-3254</v>
          </cell>
          <cell r="G29">
            <v>-467</v>
          </cell>
          <cell r="H29">
            <v>-1401</v>
          </cell>
          <cell r="J29">
            <v>-1532</v>
          </cell>
        </row>
        <row r="30">
          <cell r="B30">
            <v>2244</v>
          </cell>
          <cell r="C30">
            <v>457</v>
          </cell>
          <cell r="E30">
            <v>662</v>
          </cell>
          <cell r="F30">
            <v>535</v>
          </cell>
          <cell r="G30">
            <v>5</v>
          </cell>
          <cell r="H30">
            <v>1056</v>
          </cell>
          <cell r="J30">
            <v>-64</v>
          </cell>
        </row>
      </sheetData>
      <sheetData sheetId="2">
        <row r="8">
          <cell r="R8">
            <v>1675832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824A-17C9-4885-9B72-7C8CC2C15C24}">
  <dimension ref="A1:N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1" width="9.28515625" style="3" hidden="1" customWidth="1"/>
    <col min="12" max="12" width="12.7109375" style="3" customWidth="1"/>
    <col min="13" max="13" width="9.140625" style="3"/>
    <col min="14" max="14" width="13.7109375" style="3" customWidth="1"/>
    <col min="15" max="16384" width="9.140625" style="3"/>
  </cols>
  <sheetData>
    <row r="1" spans="1:12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3.25" x14ac:dyDescent="0.35">
      <c r="A2" s="4" t="s">
        <v>1</v>
      </c>
      <c r="B2" s="5"/>
      <c r="C2" s="6" t="s">
        <v>2</v>
      </c>
      <c r="D2" s="7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</row>
    <row r="4" spans="1:12" ht="18.75" thickBot="1" x14ac:dyDescent="0.3">
      <c r="A4" s="10" t="s">
        <v>3</v>
      </c>
      <c r="B4" s="2"/>
      <c r="C4" s="11"/>
      <c r="D4" s="12"/>
      <c r="E4" s="12" t="str">
        <f>$C$2</f>
        <v>leden 2014</v>
      </c>
      <c r="F4" s="13"/>
      <c r="G4" s="14"/>
      <c r="H4" s="2"/>
      <c r="I4" s="2"/>
      <c r="J4" s="2"/>
      <c r="K4" s="2"/>
      <c r="L4" s="9"/>
    </row>
    <row r="5" spans="1:12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9"/>
    </row>
    <row r="6" spans="1:12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3" t="s">
        <v>7</v>
      </c>
    </row>
    <row r="7" spans="1:12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7"/>
    </row>
    <row r="8" spans="1:12" ht="13.5" thickTop="1" x14ac:dyDescent="0.2">
      <c r="A8" s="28" t="s">
        <v>18</v>
      </c>
      <c r="B8" s="29">
        <f>[1]Do_60!$C$85+[1]Nad_60!$C$85</f>
        <v>808507</v>
      </c>
      <c r="C8" s="30">
        <v>115795</v>
      </c>
      <c r="D8" s="31"/>
      <c r="E8" s="31">
        <v>233796</v>
      </c>
      <c r="F8" s="31">
        <v>154520</v>
      </c>
      <c r="G8" s="31">
        <v>24669</v>
      </c>
      <c r="H8" s="31">
        <v>206213</v>
      </c>
      <c r="I8" s="31"/>
      <c r="J8" s="31">
        <v>81874</v>
      </c>
      <c r="K8" s="31"/>
      <c r="L8" s="32">
        <f>SUM($B$8:$K$8)</f>
        <v>1625374</v>
      </c>
    </row>
    <row r="9" spans="1:12" x14ac:dyDescent="0.2">
      <c r="A9" s="33" t="s">
        <v>19</v>
      </c>
      <c r="B9" s="34">
        <f>[1]Do_60!$D$85+[1]Nad_60!$D$85</f>
        <v>303447</v>
      </c>
      <c r="C9" s="35">
        <v>39443</v>
      </c>
      <c r="D9" s="36"/>
      <c r="E9" s="36">
        <v>102887</v>
      </c>
      <c r="F9" s="36">
        <v>59423</v>
      </c>
      <c r="G9" s="36">
        <v>10041</v>
      </c>
      <c r="H9" s="36">
        <v>97667</v>
      </c>
      <c r="I9" s="36"/>
      <c r="J9" s="36">
        <v>31295</v>
      </c>
      <c r="K9" s="36"/>
      <c r="L9" s="37">
        <f>SUM($B$9:$K$9)</f>
        <v>644203</v>
      </c>
    </row>
    <row r="10" spans="1:12" x14ac:dyDescent="0.2">
      <c r="A10" s="33" t="s">
        <v>20</v>
      </c>
      <c r="B10" s="34">
        <f>[1]Do_60!$E$85+[1]Nad_60!$E$85</f>
        <v>1860380</v>
      </c>
      <c r="C10" s="35">
        <v>158360</v>
      </c>
      <c r="D10" s="36"/>
      <c r="E10" s="36">
        <v>247686</v>
      </c>
      <c r="F10" s="36">
        <v>140319</v>
      </c>
      <c r="G10" s="36">
        <v>35415</v>
      </c>
      <c r="H10" s="36">
        <v>270377</v>
      </c>
      <c r="I10" s="36"/>
      <c r="J10" s="36">
        <v>87341</v>
      </c>
      <c r="K10" s="36"/>
      <c r="L10" s="38">
        <f>SUM($B$10:$K$10)</f>
        <v>2799878</v>
      </c>
    </row>
    <row r="11" spans="1:12" x14ac:dyDescent="0.2">
      <c r="A11" s="33" t="s">
        <v>21</v>
      </c>
      <c r="B11" s="34">
        <f>[1]Do_60!$F$85+[1]Nad_60!$F$85</f>
        <v>153317</v>
      </c>
      <c r="C11" s="35">
        <v>20293</v>
      </c>
      <c r="D11" s="36"/>
      <c r="E11" s="36">
        <v>42706</v>
      </c>
      <c r="F11" s="36">
        <v>31727</v>
      </c>
      <c r="G11" s="36">
        <v>5287</v>
      </c>
      <c r="H11" s="36">
        <v>41736</v>
      </c>
      <c r="I11" s="36"/>
      <c r="J11" s="36">
        <v>16594</v>
      </c>
      <c r="K11" s="36"/>
      <c r="L11" s="38">
        <f>SUM($B$11:$K$11)</f>
        <v>311660</v>
      </c>
    </row>
    <row r="12" spans="1:12" x14ac:dyDescent="0.2">
      <c r="A12" s="33" t="s">
        <v>22</v>
      </c>
      <c r="B12" s="34">
        <f>[1]Do_60!$G$85+[1]Nad_60!$G$85</f>
        <v>341677</v>
      </c>
      <c r="C12" s="35">
        <v>39212</v>
      </c>
      <c r="D12" s="36"/>
      <c r="E12" s="36">
        <v>76560</v>
      </c>
      <c r="F12" s="36">
        <v>31914</v>
      </c>
      <c r="G12" s="36">
        <v>4519</v>
      </c>
      <c r="H12" s="36">
        <v>56845</v>
      </c>
      <c r="I12" s="36"/>
      <c r="J12" s="36">
        <v>37710</v>
      </c>
      <c r="K12" s="36"/>
      <c r="L12" s="38">
        <f>SUM($B$12:$K$12)</f>
        <v>588437</v>
      </c>
    </row>
    <row r="13" spans="1:12" x14ac:dyDescent="0.2">
      <c r="A13" s="33" t="s">
        <v>23</v>
      </c>
      <c r="B13" s="34">
        <f>[1]Do_60!$H$85+[1]Nad_60!$H$85</f>
        <v>844</v>
      </c>
      <c r="C13" s="35">
        <v>152</v>
      </c>
      <c r="D13" s="36"/>
      <c r="E13" s="36">
        <v>164</v>
      </c>
      <c r="F13" s="36">
        <v>112</v>
      </c>
      <c r="G13" s="36">
        <v>5</v>
      </c>
      <c r="H13" s="36">
        <v>65</v>
      </c>
      <c r="I13" s="36"/>
      <c r="J13" s="36">
        <v>106</v>
      </c>
      <c r="K13" s="36"/>
      <c r="L13" s="38">
        <f>SUM($B$13:$K$13)</f>
        <v>1448</v>
      </c>
    </row>
    <row r="14" spans="1:12" x14ac:dyDescent="0.2">
      <c r="A14" s="33" t="s">
        <v>24</v>
      </c>
      <c r="B14" s="34">
        <f>[1]Do_60!$I$85+[1]Nad_60!$I$85</f>
        <v>18041</v>
      </c>
      <c r="C14" s="35">
        <v>1759</v>
      </c>
      <c r="D14" s="36"/>
      <c r="E14" s="36">
        <v>5266</v>
      </c>
      <c r="F14" s="36">
        <v>1609</v>
      </c>
      <c r="G14" s="36">
        <v>280</v>
      </c>
      <c r="H14" s="36">
        <v>4076</v>
      </c>
      <c r="I14" s="36"/>
      <c r="J14" s="36">
        <v>2096</v>
      </c>
      <c r="K14" s="36"/>
      <c r="L14" s="38">
        <f>SUM($B$14:$K$14)</f>
        <v>33127</v>
      </c>
    </row>
    <row r="15" spans="1:12" x14ac:dyDescent="0.2">
      <c r="A15" s="33" t="s">
        <v>25</v>
      </c>
      <c r="B15" s="34">
        <f>[1]Do_60!$J$85+[1]Nad_60!$J$85</f>
        <v>12</v>
      </c>
      <c r="C15" s="35">
        <v>3</v>
      </c>
      <c r="D15" s="36"/>
      <c r="E15" s="36">
        <v>2</v>
      </c>
      <c r="F15" s="36">
        <v>1</v>
      </c>
      <c r="G15" s="36">
        <v>0</v>
      </c>
      <c r="H15" s="36">
        <v>3</v>
      </c>
      <c r="I15" s="36"/>
      <c r="J15" s="36">
        <v>0</v>
      </c>
      <c r="K15" s="36"/>
      <c r="L15" s="38">
        <f>SUM($B$15:$K$15)</f>
        <v>21</v>
      </c>
    </row>
    <row r="16" spans="1:12" x14ac:dyDescent="0.2">
      <c r="A16" s="33" t="s">
        <v>26</v>
      </c>
      <c r="B16" s="34">
        <f>[1]Do_60!$K$85+[1]Nad_60!$K$85</f>
        <v>10363</v>
      </c>
      <c r="C16" s="35">
        <v>1009</v>
      </c>
      <c r="D16" s="36"/>
      <c r="E16" s="36">
        <v>1610</v>
      </c>
      <c r="F16" s="36">
        <v>389</v>
      </c>
      <c r="G16" s="36">
        <v>112</v>
      </c>
      <c r="H16" s="36">
        <v>905</v>
      </c>
      <c r="I16" s="36"/>
      <c r="J16" s="36">
        <v>855</v>
      </c>
      <c r="K16" s="36"/>
      <c r="L16" s="38">
        <f>SUM($B$16:$K$16)</f>
        <v>15243</v>
      </c>
    </row>
    <row r="17" spans="1:14" x14ac:dyDescent="0.2">
      <c r="A17" s="33" t="s">
        <v>27</v>
      </c>
      <c r="B17" s="34">
        <f>[1]Do_60!$L$85+[1]Nad_60!$L$85</f>
        <v>17133</v>
      </c>
      <c r="C17" s="35">
        <v>908</v>
      </c>
      <c r="D17" s="36"/>
      <c r="E17" s="36">
        <v>3015</v>
      </c>
      <c r="F17" s="36">
        <v>2724</v>
      </c>
      <c r="G17" s="36">
        <v>345</v>
      </c>
      <c r="H17" s="36">
        <v>3235</v>
      </c>
      <c r="I17" s="36"/>
      <c r="J17" s="36">
        <v>943</v>
      </c>
      <c r="K17" s="36"/>
      <c r="L17" s="38">
        <f>SUM($B$17:$K$17)</f>
        <v>28303</v>
      </c>
    </row>
    <row r="18" spans="1:14" x14ac:dyDescent="0.2">
      <c r="A18" s="33" t="s">
        <v>28</v>
      </c>
      <c r="B18" s="34">
        <f>[1]Do_60!$M$85+[1]Nad_60!$M$85</f>
        <v>5128</v>
      </c>
      <c r="C18" s="35">
        <v>30</v>
      </c>
      <c r="D18" s="36"/>
      <c r="E18" s="36">
        <v>292</v>
      </c>
      <c r="F18" s="36">
        <v>145</v>
      </c>
      <c r="G18" s="36">
        <v>1</v>
      </c>
      <c r="H18" s="36">
        <v>33</v>
      </c>
      <c r="I18" s="36"/>
      <c r="J18" s="36">
        <v>154</v>
      </c>
      <c r="K18" s="36"/>
      <c r="L18" s="38">
        <f>SUM($B$18:$K$18)</f>
        <v>5783</v>
      </c>
    </row>
    <row r="19" spans="1:14" x14ac:dyDescent="0.2">
      <c r="A19" s="33" t="s">
        <v>29</v>
      </c>
      <c r="B19" s="34">
        <f>[1]Do_60!$N$85+[1]Nad_60!$N$85</f>
        <v>3655</v>
      </c>
      <c r="C19" s="35">
        <v>585</v>
      </c>
      <c r="D19" s="36"/>
      <c r="E19" s="36">
        <v>1403</v>
      </c>
      <c r="F19" s="36">
        <v>387</v>
      </c>
      <c r="G19" s="36">
        <v>0</v>
      </c>
      <c r="H19" s="36">
        <v>1111</v>
      </c>
      <c r="I19" s="36"/>
      <c r="J19" s="36">
        <v>609</v>
      </c>
      <c r="K19" s="36"/>
      <c r="L19" s="38">
        <f>SUM($B$19:$K$19)</f>
        <v>7750</v>
      </c>
    </row>
    <row r="20" spans="1:14" x14ac:dyDescent="0.2">
      <c r="A20" s="33" t="s">
        <v>30</v>
      </c>
      <c r="B20" s="34">
        <f>[1]Do_60!$O$85+[1]Nad_60!$O$85</f>
        <v>14</v>
      </c>
      <c r="C20" s="35">
        <v>3</v>
      </c>
      <c r="D20" s="36"/>
      <c r="E20" s="36">
        <v>4</v>
      </c>
      <c r="F20" s="36">
        <v>3</v>
      </c>
      <c r="G20" s="36">
        <v>93</v>
      </c>
      <c r="H20" s="36">
        <v>4</v>
      </c>
      <c r="I20" s="36"/>
      <c r="J20" s="36">
        <v>2</v>
      </c>
      <c r="K20" s="36"/>
      <c r="L20" s="38">
        <f>SUM($B$20:$K$20)</f>
        <v>123</v>
      </c>
    </row>
    <row r="21" spans="1:14" x14ac:dyDescent="0.2">
      <c r="A21" s="39" t="s">
        <v>31</v>
      </c>
      <c r="B21" s="34">
        <f>[1]Do_60!$P$85+[1]Nad_60!$P$85</f>
        <v>452</v>
      </c>
      <c r="C21" s="35">
        <v>35</v>
      </c>
      <c r="D21" s="36"/>
      <c r="E21" s="36">
        <v>83</v>
      </c>
      <c r="F21" s="36">
        <v>26</v>
      </c>
      <c r="G21" s="36">
        <v>0</v>
      </c>
      <c r="H21" s="36">
        <v>30</v>
      </c>
      <c r="I21" s="36"/>
      <c r="J21" s="36">
        <v>69</v>
      </c>
      <c r="K21" s="36"/>
      <c r="L21" s="38">
        <f>SUM($B$21:$K$21)</f>
        <v>695</v>
      </c>
    </row>
    <row r="22" spans="1:14" x14ac:dyDescent="0.2">
      <c r="A22" s="39" t="s">
        <v>32</v>
      </c>
      <c r="B22" s="34">
        <f>[1]Do_60!$Q$85+[1]Nad_60!$Q$85</f>
        <v>445</v>
      </c>
      <c r="C22" s="35">
        <v>0</v>
      </c>
      <c r="D22" s="36"/>
      <c r="E22" s="36">
        <v>7</v>
      </c>
      <c r="F22" s="36">
        <v>0</v>
      </c>
      <c r="G22" s="36">
        <v>5</v>
      </c>
      <c r="H22" s="36">
        <v>16</v>
      </c>
      <c r="I22" s="36"/>
      <c r="J22" s="36">
        <v>0</v>
      </c>
      <c r="K22" s="36"/>
      <c r="L22" s="38">
        <f>SUM($B$22:$K$22)</f>
        <v>473</v>
      </c>
    </row>
    <row r="23" spans="1:14" ht="13.5" thickBot="1" x14ac:dyDescent="0.25">
      <c r="A23" s="40" t="s">
        <v>33</v>
      </c>
      <c r="B23" s="34">
        <f>[1]Do_60!$R$85+[1]Nad_60!$R$85</f>
        <v>138</v>
      </c>
      <c r="C23" s="41">
        <v>0</v>
      </c>
      <c r="D23" s="42"/>
      <c r="E23" s="42">
        <v>25</v>
      </c>
      <c r="F23" s="42">
        <v>23</v>
      </c>
      <c r="G23" s="42">
        <v>0</v>
      </c>
      <c r="H23" s="42">
        <v>21</v>
      </c>
      <c r="I23" s="42"/>
      <c r="J23" s="42">
        <v>2</v>
      </c>
      <c r="K23" s="42"/>
      <c r="L23" s="38">
        <f>SUM($B$23:$K$23)</f>
        <v>209</v>
      </c>
    </row>
    <row r="24" spans="1:14" ht="13.5" thickTop="1" x14ac:dyDescent="0.2">
      <c r="A24" s="43" t="s">
        <v>34</v>
      </c>
      <c r="B24" s="44">
        <f>[1]Do_60!$T$85</f>
        <v>1879217</v>
      </c>
      <c r="C24" s="45">
        <v>243390</v>
      </c>
      <c r="D24" s="45"/>
      <c r="E24" s="45">
        <v>510152</v>
      </c>
      <c r="F24" s="45">
        <v>300914</v>
      </c>
      <c r="G24" s="45">
        <v>50913</v>
      </c>
      <c r="H24" s="45">
        <v>450475</v>
      </c>
      <c r="I24" s="45"/>
      <c r="J24" s="45">
        <v>190976</v>
      </c>
      <c r="K24" s="45"/>
      <c r="L24" s="46">
        <f>SUM($B$24:$K$24)</f>
        <v>3626037</v>
      </c>
    </row>
    <row r="25" spans="1:14" ht="13.5" thickBot="1" x14ac:dyDescent="0.25">
      <c r="A25" s="47" t="s">
        <v>35</v>
      </c>
      <c r="B25" s="48">
        <f>[1]Nad_60!$T$85</f>
        <v>1644336</v>
      </c>
      <c r="C25" s="49">
        <v>134197</v>
      </c>
      <c r="D25" s="49"/>
      <c r="E25" s="49">
        <v>205354</v>
      </c>
      <c r="F25" s="49">
        <v>122408</v>
      </c>
      <c r="G25" s="49">
        <v>29859</v>
      </c>
      <c r="H25" s="49">
        <v>231862</v>
      </c>
      <c r="I25" s="49"/>
      <c r="J25" s="49">
        <v>68674</v>
      </c>
      <c r="K25" s="49"/>
      <c r="L25" s="50">
        <f>SUM($B$25:$K$25)</f>
        <v>2436690</v>
      </c>
    </row>
    <row r="26" spans="1:14" ht="14.25" thickTop="1" thickBot="1" x14ac:dyDescent="0.25">
      <c r="A26" s="51" t="s">
        <v>36</v>
      </c>
      <c r="B26" s="44">
        <f>IF(SUM($B$8:$B$23)-($B$24+$B$25)=0,$B$24+$B$25,"chyba")</f>
        <v>3523553</v>
      </c>
      <c r="C26" s="45">
        <f>IF(SUM($C$8:$C$23)-($C$24+$C$25)=0,$C$24+$C$25,"chyba")</f>
        <v>377587</v>
      </c>
      <c r="D26" s="45">
        <f>IF(SUM($D$8:$D$23)-($D$24+$D$25)=0,$D$24+$D$25,"chyba")</f>
        <v>0</v>
      </c>
      <c r="E26" s="45">
        <f>IF(SUM($E$8:$E$23)-($E$24+$E$25)=0,$E$24+$E$25,"chyba")</f>
        <v>715506</v>
      </c>
      <c r="F26" s="45">
        <f>IF(SUM($F$8:$F$23)-($F$24+$F$25)=0,$F$24+$F$25,"chyba")</f>
        <v>423322</v>
      </c>
      <c r="G26" s="45">
        <f>IF(SUM($G$8:$G$23)-($G$24+$G$25)=0,$G$24+$G$25,"chyba")</f>
        <v>80772</v>
      </c>
      <c r="H26" s="45">
        <f>IF(SUM($H$8:$H$23)-($H$24+$H$25)=0,$H$24+$H$25,"chyba")</f>
        <v>682337</v>
      </c>
      <c r="I26" s="45">
        <f>IF(SUM($I$8:$I$23)-($I$24+$I$25)=0,$I$24+$I$25,"chyba")</f>
        <v>0</v>
      </c>
      <c r="J26" s="45">
        <f>IF(SUM($J$8:$J$23)-($J$24+$J$25)=0,$J$24+$J$25,"chyba")</f>
        <v>259650</v>
      </c>
      <c r="K26" s="45">
        <f>IF(SUM($K$8:$K$23)-($K$24+$K$25)=0,$K$24+$K$25,"chyba")</f>
        <v>0</v>
      </c>
      <c r="L26" s="52">
        <f>IF(AND(SUM($B$26:$K$26)=($L$24+$L$25),( SUM($L$8:$L$23))=($L$24+$L$25)),$L$24+$L$25,"chyba")</f>
        <v>6062727</v>
      </c>
    </row>
    <row r="27" spans="1:14" ht="15.75" thickTop="1" x14ac:dyDescent="0.2">
      <c r="A27" s="53"/>
      <c r="B27" s="54"/>
      <c r="C27" s="53"/>
      <c r="D27" s="53"/>
      <c r="E27" s="53"/>
      <c r="F27" s="53"/>
      <c r="G27" s="53"/>
      <c r="H27" s="53"/>
      <c r="I27" s="53"/>
      <c r="J27" s="53"/>
      <c r="K27" s="53"/>
      <c r="L27" s="53"/>
      <c r="N27" s="55"/>
    </row>
    <row r="28" spans="1:14" ht="16.5" thickBot="1" x14ac:dyDescent="0.3">
      <c r="A28" s="56" t="s">
        <v>37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N28" s="55"/>
    </row>
    <row r="29" spans="1:14" ht="13.5" thickTop="1" x14ac:dyDescent="0.2">
      <c r="A29" s="58" t="s">
        <v>38</v>
      </c>
      <c r="B29" s="59">
        <v>1725</v>
      </c>
      <c r="C29" s="60">
        <v>-790</v>
      </c>
      <c r="D29" s="60">
        <v>0</v>
      </c>
      <c r="E29" s="60">
        <v>510</v>
      </c>
      <c r="F29" s="60">
        <v>-2803</v>
      </c>
      <c r="G29" s="60">
        <v>-493</v>
      </c>
      <c r="H29" s="60">
        <v>-1023</v>
      </c>
      <c r="I29" s="60">
        <v>0</v>
      </c>
      <c r="J29" s="60">
        <v>-2242</v>
      </c>
      <c r="K29" s="60">
        <v>0</v>
      </c>
      <c r="L29" s="61">
        <v>-5116</v>
      </c>
    </row>
    <row r="30" spans="1:14" ht="13.5" thickBot="1" x14ac:dyDescent="0.25">
      <c r="A30" s="62" t="s">
        <v>35</v>
      </c>
      <c r="B30" s="34">
        <v>-920</v>
      </c>
      <c r="C30" s="36">
        <v>-79</v>
      </c>
      <c r="D30" s="36">
        <v>0</v>
      </c>
      <c r="E30" s="36">
        <v>-216</v>
      </c>
      <c r="F30" s="36">
        <v>9</v>
      </c>
      <c r="G30" s="36">
        <v>-16</v>
      </c>
      <c r="H30" s="36">
        <v>264</v>
      </c>
      <c r="I30" s="36">
        <v>0</v>
      </c>
      <c r="J30" s="36">
        <v>-130</v>
      </c>
      <c r="K30" s="36">
        <v>0</v>
      </c>
      <c r="L30" s="63">
        <v>-1088</v>
      </c>
    </row>
    <row r="31" spans="1:14" ht="15.75" thickTop="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4" ht="16.5" thickBot="1" x14ac:dyDescent="0.3">
      <c r="A32" s="64" t="s">
        <v>39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ht="13.5" thickTop="1" x14ac:dyDescent="0.2">
      <c r="A33" s="65" t="s">
        <v>40</v>
      </c>
      <c r="B33" s="59">
        <f>($B$24+$B$29)</f>
        <v>1880942</v>
      </c>
      <c r="C33" s="60">
        <f>($C$24+$C$29)</f>
        <v>242600</v>
      </c>
      <c r="D33" s="60">
        <f>($D$24+$D$29)</f>
        <v>0</v>
      </c>
      <c r="E33" s="60">
        <f>($E$24+$E$29)</f>
        <v>510662</v>
      </c>
      <c r="F33" s="60">
        <f>($F$24+$F$29)</f>
        <v>298111</v>
      </c>
      <c r="G33" s="60">
        <f>($G$24+$G$29)</f>
        <v>50420</v>
      </c>
      <c r="H33" s="60">
        <f>($H$24+$H$29)</f>
        <v>449452</v>
      </c>
      <c r="I33" s="60">
        <f>($I$24+$I$29)</f>
        <v>0</v>
      </c>
      <c r="J33" s="60">
        <f>($J$24+$J$29)</f>
        <v>188734</v>
      </c>
      <c r="K33" s="60">
        <f>($K$24+$K$29)</f>
        <v>0</v>
      </c>
      <c r="L33" s="61">
        <f>($L$24+$L$29)</f>
        <v>3620921</v>
      </c>
    </row>
    <row r="34" spans="1:12" ht="13.5" thickBot="1" x14ac:dyDescent="0.25">
      <c r="A34" s="62" t="s">
        <v>35</v>
      </c>
      <c r="B34" s="34">
        <f>($B$25+$B$30)</f>
        <v>1643416</v>
      </c>
      <c r="C34" s="36">
        <f>($C$25+$C$30)</f>
        <v>134118</v>
      </c>
      <c r="D34" s="36">
        <f>($D$25+$D$30)</f>
        <v>0</v>
      </c>
      <c r="E34" s="36">
        <f>($E$25+$E$30)</f>
        <v>205138</v>
      </c>
      <c r="F34" s="36">
        <f>($F$25+$F$30)</f>
        <v>122417</v>
      </c>
      <c r="G34" s="36">
        <f>($G$25+$G$30)</f>
        <v>29843</v>
      </c>
      <c r="H34" s="36">
        <f>($H$25+$H$30)</f>
        <v>232126</v>
      </c>
      <c r="I34" s="36">
        <f>($I$25+$I$30)</f>
        <v>0</v>
      </c>
      <c r="J34" s="36">
        <f>($J$25+$J$30)</f>
        <v>68544</v>
      </c>
      <c r="K34" s="36">
        <f>($K$25+$K$30)</f>
        <v>0</v>
      </c>
      <c r="L34" s="63">
        <f>($L$25+$L$30)</f>
        <v>2435602</v>
      </c>
    </row>
    <row r="35" spans="1:12" ht="17.25" thickTop="1" thickBot="1" x14ac:dyDescent="0.3">
      <c r="A35" s="53"/>
      <c r="B35" s="53"/>
      <c r="C35" s="53"/>
      <c r="D35" s="53"/>
      <c r="E35" s="66" t="s">
        <v>41</v>
      </c>
      <c r="F35" s="66"/>
      <c r="G35" s="66"/>
      <c r="H35" s="53"/>
      <c r="I35" s="66" t="s">
        <v>41</v>
      </c>
      <c r="J35" s="67"/>
      <c r="K35" s="67"/>
      <c r="L35" s="68">
        <f>$L$33+$L$34</f>
        <v>6056523</v>
      </c>
    </row>
    <row r="36" spans="1:12" ht="15.75" thickTop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3"/>
    </row>
    <row r="39" spans="1:12" x14ac:dyDescent="0.2">
      <c r="B39" s="3" t="s">
        <v>42</v>
      </c>
    </row>
  </sheetData>
  <printOptions horizontalCentered="1" verticalCentered="1"/>
  <pageMargins left="0.78740157480314965" right="0" top="1.1811023622047245" bottom="0" header="0" footer="0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465B-2B63-4EE3-A000-3687692FE711}">
  <dimension ref="A1:K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9" width="12.7109375" style="3" customWidth="1"/>
    <col min="10" max="10" width="9.140625" style="3"/>
    <col min="11" max="11" width="13.7109375" style="3" customWidth="1"/>
    <col min="12" max="16384" width="9.140625" style="3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4"/>
    </row>
    <row r="2" spans="1:9" ht="20.25" x14ac:dyDescent="0.3">
      <c r="A2" s="4" t="s">
        <v>1</v>
      </c>
      <c r="B2" s="5"/>
      <c r="C2" s="6" t="s">
        <v>74</v>
      </c>
      <c r="D2" s="6"/>
      <c r="E2" s="2"/>
      <c r="F2" s="2"/>
      <c r="G2" s="2"/>
      <c r="H2" s="13"/>
      <c r="I2" s="2"/>
    </row>
    <row r="3" spans="1:9" x14ac:dyDescent="0.2">
      <c r="A3" s="2"/>
      <c r="B3" s="2"/>
      <c r="C3" s="8"/>
      <c r="D3" s="8"/>
      <c r="E3" s="2"/>
      <c r="F3" s="2"/>
      <c r="G3" s="2"/>
      <c r="H3" s="2"/>
      <c r="I3" s="2"/>
    </row>
    <row r="4" spans="1:9" ht="18.75" thickBot="1" x14ac:dyDescent="0.3">
      <c r="A4" s="10" t="s">
        <v>3</v>
      </c>
      <c r="B4" s="2"/>
      <c r="C4" s="11"/>
      <c r="D4" s="12" t="s">
        <v>74</v>
      </c>
      <c r="E4" s="13"/>
      <c r="F4" s="14"/>
      <c r="G4" s="2"/>
      <c r="H4" s="2"/>
      <c r="I4" s="9"/>
    </row>
    <row r="5" spans="1:9" ht="13.5" thickTop="1" x14ac:dyDescent="0.2">
      <c r="A5" s="15" t="s">
        <v>4</v>
      </c>
      <c r="B5" s="16"/>
      <c r="C5" s="17"/>
      <c r="D5" s="17"/>
      <c r="E5" s="18" t="s">
        <v>5</v>
      </c>
      <c r="F5" s="17"/>
      <c r="G5" s="17"/>
      <c r="H5" s="17"/>
      <c r="I5" s="19"/>
    </row>
    <row r="6" spans="1:9" x14ac:dyDescent="0.2">
      <c r="A6" s="20" t="s">
        <v>6</v>
      </c>
      <c r="B6" s="21">
        <v>111</v>
      </c>
      <c r="C6" s="22">
        <v>201</v>
      </c>
      <c r="D6" s="22" t="s">
        <v>70</v>
      </c>
      <c r="E6" s="22">
        <v>207</v>
      </c>
      <c r="F6" s="22">
        <v>209</v>
      </c>
      <c r="G6" s="22">
        <v>211</v>
      </c>
      <c r="H6" s="22">
        <v>213</v>
      </c>
      <c r="I6" s="23" t="s">
        <v>7</v>
      </c>
    </row>
    <row r="7" spans="1:9" ht="13.5" thickBot="1" x14ac:dyDescent="0.25">
      <c r="A7" s="24"/>
      <c r="B7" s="25" t="s">
        <v>8</v>
      </c>
      <c r="C7" s="26" t="s">
        <v>9</v>
      </c>
      <c r="D7" s="26" t="s">
        <v>11</v>
      </c>
      <c r="E7" s="26" t="s">
        <v>12</v>
      </c>
      <c r="F7" s="26" t="s">
        <v>13</v>
      </c>
      <c r="G7" s="26" t="s">
        <v>14</v>
      </c>
      <c r="H7" s="26" t="s">
        <v>16</v>
      </c>
      <c r="I7" s="27"/>
    </row>
    <row r="8" spans="1:9" ht="13.5" thickTop="1" x14ac:dyDescent="0.2">
      <c r="A8" s="28" t="s">
        <v>18</v>
      </c>
      <c r="B8" s="29">
        <v>1052151</v>
      </c>
      <c r="C8" s="30">
        <v>118633</v>
      </c>
      <c r="D8" s="30">
        <v>252768</v>
      </c>
      <c r="E8" s="31">
        <v>134535</v>
      </c>
      <c r="F8" s="31">
        <v>25446</v>
      </c>
      <c r="G8" s="31">
        <v>224139</v>
      </c>
      <c r="H8" s="31">
        <v>80242</v>
      </c>
      <c r="I8" s="32">
        <v>1887914</v>
      </c>
    </row>
    <row r="9" spans="1:9" x14ac:dyDescent="0.2">
      <c r="A9" s="33" t="s">
        <v>19</v>
      </c>
      <c r="B9" s="34">
        <v>229292</v>
      </c>
      <c r="C9" s="35">
        <v>45327</v>
      </c>
      <c r="D9" s="35">
        <v>105983</v>
      </c>
      <c r="E9" s="36">
        <v>75401</v>
      </c>
      <c r="F9" s="36">
        <v>10836</v>
      </c>
      <c r="G9" s="36">
        <v>110749</v>
      </c>
      <c r="H9" s="36">
        <v>27446</v>
      </c>
      <c r="I9" s="37">
        <v>605034</v>
      </c>
    </row>
    <row r="10" spans="1:9" x14ac:dyDescent="0.2">
      <c r="A10" s="33" t="s">
        <v>20</v>
      </c>
      <c r="B10" s="34">
        <v>1728075</v>
      </c>
      <c r="C10" s="35">
        <v>173604</v>
      </c>
      <c r="D10" s="35">
        <v>286103</v>
      </c>
      <c r="E10" s="36">
        <v>158316</v>
      </c>
      <c r="F10" s="36">
        <v>35997</v>
      </c>
      <c r="G10" s="36">
        <v>325081</v>
      </c>
      <c r="H10" s="36">
        <v>99721</v>
      </c>
      <c r="I10" s="38">
        <v>2806897</v>
      </c>
    </row>
    <row r="11" spans="1:9" x14ac:dyDescent="0.2">
      <c r="A11" s="33" t="s">
        <v>21</v>
      </c>
      <c r="B11" s="34">
        <v>161066</v>
      </c>
      <c r="C11" s="35">
        <v>16980</v>
      </c>
      <c r="D11" s="35">
        <v>39646</v>
      </c>
      <c r="E11" s="36">
        <v>21880</v>
      </c>
      <c r="F11" s="36">
        <v>4331</v>
      </c>
      <c r="G11" s="36">
        <v>44432</v>
      </c>
      <c r="H11" s="36">
        <v>12764</v>
      </c>
      <c r="I11" s="38">
        <v>301099</v>
      </c>
    </row>
    <row r="12" spans="1:9" x14ac:dyDescent="0.2">
      <c r="A12" s="33" t="s">
        <v>22</v>
      </c>
      <c r="B12" s="34">
        <v>132869</v>
      </c>
      <c r="C12" s="35">
        <v>17095</v>
      </c>
      <c r="D12" s="35">
        <v>31169</v>
      </c>
      <c r="E12" s="36">
        <v>16456</v>
      </c>
      <c r="F12" s="36">
        <v>1803</v>
      </c>
      <c r="G12" s="36">
        <v>29860</v>
      </c>
      <c r="H12" s="36">
        <v>22522</v>
      </c>
      <c r="I12" s="38">
        <v>251774</v>
      </c>
    </row>
    <row r="13" spans="1:9" x14ac:dyDescent="0.2">
      <c r="A13" s="33" t="s">
        <v>23</v>
      </c>
      <c r="B13" s="34">
        <v>980</v>
      </c>
      <c r="C13" s="35">
        <v>58</v>
      </c>
      <c r="D13" s="35">
        <v>161</v>
      </c>
      <c r="E13" s="36">
        <v>150</v>
      </c>
      <c r="F13" s="36">
        <v>17</v>
      </c>
      <c r="G13" s="36">
        <v>149</v>
      </c>
      <c r="H13" s="36">
        <v>149</v>
      </c>
      <c r="I13" s="38">
        <v>1664</v>
      </c>
    </row>
    <row r="14" spans="1:9" x14ac:dyDescent="0.2">
      <c r="A14" s="33" t="s">
        <v>24</v>
      </c>
      <c r="B14" s="34">
        <v>22916</v>
      </c>
      <c r="C14" s="35">
        <v>3387</v>
      </c>
      <c r="D14" s="35">
        <v>8290</v>
      </c>
      <c r="E14" s="36">
        <v>2495</v>
      </c>
      <c r="F14" s="36">
        <v>414</v>
      </c>
      <c r="G14" s="36">
        <v>6737</v>
      </c>
      <c r="H14" s="36">
        <v>3056</v>
      </c>
      <c r="I14" s="38">
        <v>47295</v>
      </c>
    </row>
    <row r="15" spans="1:9" x14ac:dyDescent="0.2">
      <c r="A15" s="33" t="s">
        <v>26</v>
      </c>
      <c r="B15" s="34">
        <v>9533</v>
      </c>
      <c r="C15" s="35">
        <v>1147</v>
      </c>
      <c r="D15" s="35">
        <v>1727</v>
      </c>
      <c r="E15" s="36">
        <v>1207</v>
      </c>
      <c r="F15" s="36">
        <v>130</v>
      </c>
      <c r="G15" s="36">
        <v>2206</v>
      </c>
      <c r="H15" s="36">
        <v>973</v>
      </c>
      <c r="I15" s="38">
        <v>16923</v>
      </c>
    </row>
    <row r="16" spans="1:9" x14ac:dyDescent="0.2">
      <c r="A16" s="33" t="s">
        <v>27</v>
      </c>
      <c r="B16" s="34">
        <v>15684</v>
      </c>
      <c r="C16" s="35">
        <v>969</v>
      </c>
      <c r="D16" s="35">
        <v>3263</v>
      </c>
      <c r="E16" s="36">
        <v>4044</v>
      </c>
      <c r="F16" s="36">
        <v>283</v>
      </c>
      <c r="G16" s="36">
        <v>3232</v>
      </c>
      <c r="H16" s="36">
        <v>1010</v>
      </c>
      <c r="I16" s="38">
        <v>28485</v>
      </c>
    </row>
    <row r="17" spans="1:11" x14ac:dyDescent="0.2">
      <c r="A17" s="33" t="s">
        <v>28</v>
      </c>
      <c r="B17" s="34">
        <v>10891</v>
      </c>
      <c r="C17" s="35">
        <v>139</v>
      </c>
      <c r="D17" s="35">
        <v>645</v>
      </c>
      <c r="E17" s="36">
        <v>307</v>
      </c>
      <c r="F17" s="36">
        <v>11</v>
      </c>
      <c r="G17" s="36">
        <v>427</v>
      </c>
      <c r="H17" s="36">
        <v>407</v>
      </c>
      <c r="I17" s="38">
        <v>12827</v>
      </c>
    </row>
    <row r="18" spans="1:11" x14ac:dyDescent="0.2">
      <c r="A18" s="33" t="s">
        <v>29</v>
      </c>
      <c r="B18" s="34">
        <v>3327</v>
      </c>
      <c r="C18" s="35">
        <v>727</v>
      </c>
      <c r="D18" s="35">
        <v>1287</v>
      </c>
      <c r="E18" s="36">
        <v>356</v>
      </c>
      <c r="F18" s="36">
        <v>116</v>
      </c>
      <c r="G18" s="36">
        <v>1148</v>
      </c>
      <c r="H18" s="36">
        <v>495</v>
      </c>
      <c r="I18" s="38">
        <v>7456</v>
      </c>
    </row>
    <row r="19" spans="1:11" x14ac:dyDescent="0.2">
      <c r="A19" s="33" t="s">
        <v>30</v>
      </c>
      <c r="B19" s="34">
        <v>8</v>
      </c>
      <c r="C19" s="35">
        <v>6</v>
      </c>
      <c r="D19" s="35">
        <v>1</v>
      </c>
      <c r="E19" s="36">
        <v>1</v>
      </c>
      <c r="F19" s="36">
        <v>0</v>
      </c>
      <c r="G19" s="36">
        <v>2</v>
      </c>
      <c r="H19" s="36">
        <v>4</v>
      </c>
      <c r="I19" s="38">
        <v>22</v>
      </c>
    </row>
    <row r="20" spans="1:11" x14ac:dyDescent="0.2">
      <c r="A20" s="39" t="s">
        <v>31</v>
      </c>
      <c r="B20" s="34">
        <v>280</v>
      </c>
      <c r="C20" s="35">
        <v>2</v>
      </c>
      <c r="D20" s="35">
        <v>82</v>
      </c>
      <c r="E20" s="36">
        <v>38</v>
      </c>
      <c r="F20" s="36">
        <v>3</v>
      </c>
      <c r="G20" s="36">
        <v>61</v>
      </c>
      <c r="H20" s="36">
        <v>26</v>
      </c>
      <c r="I20" s="38">
        <v>492</v>
      </c>
    </row>
    <row r="21" spans="1:11" x14ac:dyDescent="0.2">
      <c r="A21" s="39" t="s">
        <v>32</v>
      </c>
      <c r="B21" s="34">
        <v>96420</v>
      </c>
      <c r="C21" s="35">
        <v>355</v>
      </c>
      <c r="D21" s="35">
        <v>8419</v>
      </c>
      <c r="E21" s="36">
        <v>12072</v>
      </c>
      <c r="F21" s="36">
        <v>18</v>
      </c>
      <c r="G21" s="36">
        <v>710</v>
      </c>
      <c r="H21" s="36">
        <v>2684</v>
      </c>
      <c r="I21" s="38">
        <v>120678</v>
      </c>
    </row>
    <row r="22" spans="1:11" x14ac:dyDescent="0.2">
      <c r="A22" s="39" t="s">
        <v>33</v>
      </c>
      <c r="B22" s="34">
        <v>1888</v>
      </c>
      <c r="C22" s="35">
        <v>163</v>
      </c>
      <c r="D22" s="35">
        <v>357</v>
      </c>
      <c r="E22" s="36">
        <v>361</v>
      </c>
      <c r="F22" s="36">
        <v>56</v>
      </c>
      <c r="G22" s="36">
        <v>511</v>
      </c>
      <c r="H22" s="36">
        <v>80</v>
      </c>
      <c r="I22" s="38">
        <v>3416</v>
      </c>
    </row>
    <row r="23" spans="1:11" x14ac:dyDescent="0.2">
      <c r="A23" s="20" t="s">
        <v>44</v>
      </c>
      <c r="B23" s="34">
        <v>195</v>
      </c>
      <c r="C23" s="35">
        <v>108</v>
      </c>
      <c r="D23" s="35">
        <v>11</v>
      </c>
      <c r="E23" s="36">
        <v>44</v>
      </c>
      <c r="F23" s="36">
        <v>3</v>
      </c>
      <c r="G23" s="36">
        <v>65</v>
      </c>
      <c r="H23" s="36">
        <v>3</v>
      </c>
      <c r="I23" s="38">
        <v>429</v>
      </c>
    </row>
    <row r="24" spans="1:11" ht="13.5" thickBot="1" x14ac:dyDescent="0.25">
      <c r="A24" s="86" t="s">
        <v>63</v>
      </c>
      <c r="B24" s="88">
        <v>584</v>
      </c>
      <c r="C24" s="41">
        <v>54</v>
      </c>
      <c r="D24" s="41">
        <v>99</v>
      </c>
      <c r="E24" s="42">
        <v>117</v>
      </c>
      <c r="F24" s="42">
        <v>14</v>
      </c>
      <c r="G24" s="42">
        <v>164</v>
      </c>
      <c r="H24" s="42">
        <v>83</v>
      </c>
      <c r="I24" s="38">
        <v>1115</v>
      </c>
    </row>
    <row r="25" spans="1:11" ht="13.5" thickTop="1" x14ac:dyDescent="0.2">
      <c r="A25" s="43" t="s">
        <v>34</v>
      </c>
      <c r="B25" s="44">
        <v>1864208</v>
      </c>
      <c r="C25" s="45">
        <v>225152</v>
      </c>
      <c r="D25" s="45">
        <v>489694</v>
      </c>
      <c r="E25" s="45">
        <v>282045</v>
      </c>
      <c r="F25" s="45">
        <v>47501</v>
      </c>
      <c r="G25" s="45">
        <v>455985</v>
      </c>
      <c r="H25" s="45">
        <v>164888</v>
      </c>
      <c r="I25" s="46">
        <v>3529473</v>
      </c>
    </row>
    <row r="26" spans="1:11" ht="13.5" thickBot="1" x14ac:dyDescent="0.25">
      <c r="A26" s="47" t="s">
        <v>35</v>
      </c>
      <c r="B26" s="48">
        <v>1601951</v>
      </c>
      <c r="C26" s="49">
        <v>153602</v>
      </c>
      <c r="D26" s="49">
        <v>250317</v>
      </c>
      <c r="E26" s="49">
        <v>145735</v>
      </c>
      <c r="F26" s="49">
        <v>31977</v>
      </c>
      <c r="G26" s="49">
        <v>293688</v>
      </c>
      <c r="H26" s="49">
        <v>86777</v>
      </c>
      <c r="I26" s="50">
        <v>2564047</v>
      </c>
    </row>
    <row r="27" spans="1:11" ht="14.25" thickTop="1" thickBot="1" x14ac:dyDescent="0.25">
      <c r="A27" s="51" t="s">
        <v>36</v>
      </c>
      <c r="B27" s="44">
        <v>3466159</v>
      </c>
      <c r="C27" s="45">
        <v>378754</v>
      </c>
      <c r="D27" s="45">
        <v>740011</v>
      </c>
      <c r="E27" s="45">
        <v>427780</v>
      </c>
      <c r="F27" s="45">
        <v>79478</v>
      </c>
      <c r="G27" s="45">
        <v>749673</v>
      </c>
      <c r="H27" s="45">
        <v>251665</v>
      </c>
      <c r="I27" s="52">
        <v>6093520</v>
      </c>
    </row>
    <row r="28" spans="1:11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K28" s="55"/>
    </row>
    <row r="29" spans="1:11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K29" s="55"/>
    </row>
    <row r="30" spans="1:11" ht="13.5" thickTop="1" x14ac:dyDescent="0.2">
      <c r="A30" s="58" t="s">
        <v>38</v>
      </c>
      <c r="B30" s="59">
        <v>6477</v>
      </c>
      <c r="C30" s="60">
        <v>326</v>
      </c>
      <c r="D30" s="60">
        <v>-324</v>
      </c>
      <c r="E30" s="60">
        <v>-1569</v>
      </c>
      <c r="F30" s="60">
        <v>-181</v>
      </c>
      <c r="G30" s="60">
        <v>-1148</v>
      </c>
      <c r="H30" s="60">
        <v>-1081</v>
      </c>
      <c r="I30" s="61">
        <v>2500</v>
      </c>
    </row>
    <row r="31" spans="1:11" ht="13.5" thickBot="1" x14ac:dyDescent="0.25">
      <c r="A31" s="62" t="s">
        <v>35</v>
      </c>
      <c r="B31" s="34">
        <v>2099</v>
      </c>
      <c r="C31" s="36">
        <v>360</v>
      </c>
      <c r="D31" s="36">
        <v>576</v>
      </c>
      <c r="E31" s="36">
        <v>825</v>
      </c>
      <c r="F31" s="36">
        <v>17</v>
      </c>
      <c r="G31" s="36">
        <v>1016</v>
      </c>
      <c r="H31" s="36">
        <v>173</v>
      </c>
      <c r="I31" s="63">
        <v>5066</v>
      </c>
    </row>
    <row r="32" spans="1:11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</row>
    <row r="33" spans="1:9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</row>
    <row r="34" spans="1:9" ht="13.5" thickTop="1" x14ac:dyDescent="0.2">
      <c r="A34" s="65" t="s">
        <v>40</v>
      </c>
      <c r="B34" s="59">
        <v>1870685</v>
      </c>
      <c r="C34" s="60">
        <v>225478</v>
      </c>
      <c r="D34" s="60">
        <v>489370</v>
      </c>
      <c r="E34" s="60">
        <v>280476</v>
      </c>
      <c r="F34" s="60">
        <v>47320</v>
      </c>
      <c r="G34" s="60">
        <v>454837</v>
      </c>
      <c r="H34" s="60">
        <v>163807</v>
      </c>
      <c r="I34" s="61">
        <v>3531973</v>
      </c>
    </row>
    <row r="35" spans="1:9" ht="13.5" thickBot="1" x14ac:dyDescent="0.25">
      <c r="A35" s="62" t="s">
        <v>35</v>
      </c>
      <c r="B35" s="34">
        <v>1604050</v>
      </c>
      <c r="C35" s="36">
        <v>153962</v>
      </c>
      <c r="D35" s="36">
        <v>250893</v>
      </c>
      <c r="E35" s="36">
        <v>146560</v>
      </c>
      <c r="F35" s="36">
        <v>31994</v>
      </c>
      <c r="G35" s="36">
        <v>294704</v>
      </c>
      <c r="H35" s="36">
        <v>86950</v>
      </c>
      <c r="I35" s="63">
        <v>2569113</v>
      </c>
    </row>
    <row r="36" spans="1:9" ht="17.25" thickTop="1" thickBot="1" x14ac:dyDescent="0.3">
      <c r="A36" s="53"/>
      <c r="B36" s="53"/>
      <c r="C36" s="53"/>
      <c r="D36" s="53"/>
      <c r="E36" s="66"/>
      <c r="F36" s="66"/>
      <c r="G36" s="53"/>
      <c r="H36" s="67"/>
      <c r="I36" s="68">
        <v>6101086</v>
      </c>
    </row>
    <row r="37" spans="1:9" ht="15.75" thickTop="1" x14ac:dyDescent="0.2">
      <c r="A37" s="57"/>
      <c r="B37" s="57"/>
      <c r="C37" s="57"/>
      <c r="D37" s="57"/>
      <c r="E37" s="57"/>
      <c r="F37" s="57"/>
      <c r="G37" s="57"/>
      <c r="H37" s="57"/>
      <c r="I37" s="53"/>
    </row>
    <row r="39" spans="1:9" x14ac:dyDescent="0.2">
      <c r="B39" s="3" t="s">
        <v>75</v>
      </c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CD0A-B776-4B7D-81E2-3391D33DCEAD}">
  <dimension ref="A1:K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9" width="12.7109375" style="3" customWidth="1"/>
    <col min="10" max="10" width="9.140625" style="3"/>
    <col min="11" max="11" width="13.7109375" style="3" customWidth="1"/>
    <col min="12" max="16384" width="9.140625" style="3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4"/>
    </row>
    <row r="2" spans="1:9" ht="20.25" x14ac:dyDescent="0.3">
      <c r="A2" s="4" t="s">
        <v>1</v>
      </c>
      <c r="B2" s="5"/>
      <c r="C2" s="6" t="s">
        <v>76</v>
      </c>
      <c r="D2" s="6"/>
      <c r="E2" s="2"/>
      <c r="F2" s="2"/>
      <c r="G2" s="2"/>
      <c r="H2" s="13"/>
      <c r="I2" s="2"/>
    </row>
    <row r="3" spans="1:9" x14ac:dyDescent="0.2">
      <c r="A3" s="2"/>
      <c r="B3" s="2"/>
      <c r="C3" s="8"/>
      <c r="D3" s="8"/>
      <c r="E3" s="2"/>
      <c r="F3" s="2"/>
      <c r="G3" s="2"/>
      <c r="H3" s="2"/>
      <c r="I3" s="2"/>
    </row>
    <row r="4" spans="1:9" ht="18.75" thickBot="1" x14ac:dyDescent="0.3">
      <c r="A4" s="10" t="s">
        <v>3</v>
      </c>
      <c r="B4" s="2"/>
      <c r="C4" s="11"/>
      <c r="D4" s="12" t="s">
        <v>76</v>
      </c>
      <c r="E4" s="13"/>
      <c r="F4" s="14"/>
      <c r="G4" s="2"/>
      <c r="H4" s="2"/>
      <c r="I4" s="9"/>
    </row>
    <row r="5" spans="1:9" ht="13.5" thickTop="1" x14ac:dyDescent="0.2">
      <c r="A5" s="15" t="s">
        <v>4</v>
      </c>
      <c r="B5" s="16"/>
      <c r="C5" s="17"/>
      <c r="D5" s="17"/>
      <c r="E5" s="18" t="s">
        <v>5</v>
      </c>
      <c r="F5" s="17"/>
      <c r="G5" s="17"/>
      <c r="H5" s="17"/>
      <c r="I5" s="19"/>
    </row>
    <row r="6" spans="1:9" x14ac:dyDescent="0.2">
      <c r="A6" s="20" t="s">
        <v>6</v>
      </c>
      <c r="B6" s="21">
        <v>111</v>
      </c>
      <c r="C6" s="22">
        <v>201</v>
      </c>
      <c r="D6" s="22" t="s">
        <v>70</v>
      </c>
      <c r="E6" s="22">
        <v>207</v>
      </c>
      <c r="F6" s="22">
        <v>209</v>
      </c>
      <c r="G6" s="22">
        <v>211</v>
      </c>
      <c r="H6" s="22">
        <v>213</v>
      </c>
      <c r="I6" s="23" t="s">
        <v>7</v>
      </c>
    </row>
    <row r="7" spans="1:9" ht="13.5" thickBot="1" x14ac:dyDescent="0.25">
      <c r="A7" s="24"/>
      <c r="B7" s="25" t="s">
        <v>8</v>
      </c>
      <c r="C7" s="26" t="s">
        <v>9</v>
      </c>
      <c r="D7" s="26" t="s">
        <v>11</v>
      </c>
      <c r="E7" s="26" t="s">
        <v>12</v>
      </c>
      <c r="F7" s="26" t="s">
        <v>13</v>
      </c>
      <c r="G7" s="26" t="s">
        <v>14</v>
      </c>
      <c r="H7" s="26" t="s">
        <v>16</v>
      </c>
      <c r="I7" s="27"/>
    </row>
    <row r="8" spans="1:9" ht="13.5" thickTop="1" x14ac:dyDescent="0.2">
      <c r="A8" s="28" t="s">
        <v>18</v>
      </c>
      <c r="B8" s="29">
        <v>1011486</v>
      </c>
      <c r="C8" s="30">
        <v>115085</v>
      </c>
      <c r="D8" s="30">
        <v>246098</v>
      </c>
      <c r="E8" s="31">
        <v>128805</v>
      </c>
      <c r="F8" s="31">
        <v>24451</v>
      </c>
      <c r="G8" s="31">
        <v>219314</v>
      </c>
      <c r="H8" s="31">
        <v>77219</v>
      </c>
      <c r="I8" s="32">
        <v>1822458</v>
      </c>
    </row>
    <row r="9" spans="1:9" x14ac:dyDescent="0.2">
      <c r="A9" s="33" t="s">
        <v>19</v>
      </c>
      <c r="B9" s="34">
        <v>241132</v>
      </c>
      <c r="C9" s="35">
        <v>47850</v>
      </c>
      <c r="D9" s="35">
        <v>108098</v>
      </c>
      <c r="E9" s="36">
        <v>79776</v>
      </c>
      <c r="F9" s="36">
        <v>11594</v>
      </c>
      <c r="G9" s="36">
        <v>116150</v>
      </c>
      <c r="H9" s="36">
        <v>28716</v>
      </c>
      <c r="I9" s="37">
        <v>633316</v>
      </c>
    </row>
    <row r="10" spans="1:9" x14ac:dyDescent="0.2">
      <c r="A10" s="33" t="s">
        <v>20</v>
      </c>
      <c r="B10" s="34">
        <v>1736012</v>
      </c>
      <c r="C10" s="35">
        <v>176031</v>
      </c>
      <c r="D10" s="35">
        <v>294081</v>
      </c>
      <c r="E10" s="36">
        <v>161449</v>
      </c>
      <c r="F10" s="36">
        <v>36441</v>
      </c>
      <c r="G10" s="36">
        <v>336219</v>
      </c>
      <c r="H10" s="36">
        <v>102135</v>
      </c>
      <c r="I10" s="38">
        <v>2842368</v>
      </c>
    </row>
    <row r="11" spans="1:9" x14ac:dyDescent="0.2">
      <c r="A11" s="33" t="s">
        <v>21</v>
      </c>
      <c r="B11" s="34">
        <v>150180</v>
      </c>
      <c r="C11" s="35">
        <v>15644</v>
      </c>
      <c r="D11" s="35">
        <v>37441</v>
      </c>
      <c r="E11" s="36">
        <v>20461</v>
      </c>
      <c r="F11" s="36">
        <v>3891</v>
      </c>
      <c r="G11" s="36">
        <v>41456</v>
      </c>
      <c r="H11" s="36">
        <v>11413</v>
      </c>
      <c r="I11" s="38">
        <v>280486</v>
      </c>
    </row>
    <row r="12" spans="1:9" x14ac:dyDescent="0.2">
      <c r="A12" s="33" t="s">
        <v>22</v>
      </c>
      <c r="B12" s="34">
        <v>150471</v>
      </c>
      <c r="C12" s="35">
        <v>16764</v>
      </c>
      <c r="D12" s="35">
        <v>31737</v>
      </c>
      <c r="E12" s="36">
        <v>13693</v>
      </c>
      <c r="F12" s="36">
        <v>1996</v>
      </c>
      <c r="G12" s="36">
        <v>30240</v>
      </c>
      <c r="H12" s="36">
        <v>20965</v>
      </c>
      <c r="I12" s="38">
        <v>265866</v>
      </c>
    </row>
    <row r="13" spans="1:9" x14ac:dyDescent="0.2">
      <c r="A13" s="33" t="s">
        <v>23</v>
      </c>
      <c r="B13" s="34">
        <v>1059</v>
      </c>
      <c r="C13" s="35">
        <v>45</v>
      </c>
      <c r="D13" s="35">
        <v>150</v>
      </c>
      <c r="E13" s="36">
        <v>149</v>
      </c>
      <c r="F13" s="36">
        <v>17</v>
      </c>
      <c r="G13" s="36">
        <v>158</v>
      </c>
      <c r="H13" s="36">
        <v>115</v>
      </c>
      <c r="I13" s="38">
        <v>1693</v>
      </c>
    </row>
    <row r="14" spans="1:9" x14ac:dyDescent="0.2">
      <c r="A14" s="33" t="s">
        <v>24</v>
      </c>
      <c r="B14" s="34">
        <v>22625</v>
      </c>
      <c r="C14" s="35">
        <v>3444</v>
      </c>
      <c r="D14" s="35">
        <v>8585</v>
      </c>
      <c r="E14" s="36">
        <v>2675</v>
      </c>
      <c r="F14" s="36">
        <v>407</v>
      </c>
      <c r="G14" s="36">
        <v>7024</v>
      </c>
      <c r="H14" s="36">
        <v>3041</v>
      </c>
      <c r="I14" s="38">
        <v>47801</v>
      </c>
    </row>
    <row r="15" spans="1:9" x14ac:dyDescent="0.2">
      <c r="A15" s="33" t="s">
        <v>26</v>
      </c>
      <c r="B15" s="34">
        <v>9832</v>
      </c>
      <c r="C15" s="35">
        <v>1211</v>
      </c>
      <c r="D15" s="35">
        <v>1821</v>
      </c>
      <c r="E15" s="36">
        <v>1217</v>
      </c>
      <c r="F15" s="36">
        <v>125</v>
      </c>
      <c r="G15" s="36">
        <v>2404</v>
      </c>
      <c r="H15" s="36">
        <v>1007</v>
      </c>
      <c r="I15" s="38">
        <v>17617</v>
      </c>
    </row>
    <row r="16" spans="1:9" x14ac:dyDescent="0.2">
      <c r="A16" s="33" t="s">
        <v>27</v>
      </c>
      <c r="B16" s="34">
        <v>28632</v>
      </c>
      <c r="C16" s="35">
        <v>1024</v>
      </c>
      <c r="D16" s="35">
        <v>3297</v>
      </c>
      <c r="E16" s="36">
        <v>4311</v>
      </c>
      <c r="F16" s="36">
        <v>273</v>
      </c>
      <c r="G16" s="36">
        <v>3244</v>
      </c>
      <c r="H16" s="36">
        <v>1083</v>
      </c>
      <c r="I16" s="38">
        <v>41864</v>
      </c>
    </row>
    <row r="17" spans="1:11" x14ac:dyDescent="0.2">
      <c r="A17" s="33" t="s">
        <v>28</v>
      </c>
      <c r="B17" s="34">
        <v>11548</v>
      </c>
      <c r="C17" s="35">
        <v>142</v>
      </c>
      <c r="D17" s="35">
        <v>617</v>
      </c>
      <c r="E17" s="36">
        <v>332</v>
      </c>
      <c r="F17" s="36">
        <v>12</v>
      </c>
      <c r="G17" s="36">
        <v>454</v>
      </c>
      <c r="H17" s="36">
        <v>466</v>
      </c>
      <c r="I17" s="38">
        <v>13571</v>
      </c>
    </row>
    <row r="18" spans="1:11" x14ac:dyDescent="0.2">
      <c r="A18" s="33" t="s">
        <v>29</v>
      </c>
      <c r="B18" s="34">
        <v>3715</v>
      </c>
      <c r="C18" s="35">
        <v>718</v>
      </c>
      <c r="D18" s="35">
        <v>1083</v>
      </c>
      <c r="E18" s="36">
        <v>435</v>
      </c>
      <c r="F18" s="36">
        <v>113</v>
      </c>
      <c r="G18" s="36">
        <v>1081</v>
      </c>
      <c r="H18" s="36">
        <v>407</v>
      </c>
      <c r="I18" s="38">
        <v>7552</v>
      </c>
    </row>
    <row r="19" spans="1:11" x14ac:dyDescent="0.2">
      <c r="A19" s="33" t="s">
        <v>30</v>
      </c>
      <c r="B19" s="34">
        <v>12</v>
      </c>
      <c r="C19" s="35">
        <v>3</v>
      </c>
      <c r="D19" s="35">
        <v>2</v>
      </c>
      <c r="E19" s="36">
        <v>1</v>
      </c>
      <c r="F19" s="36">
        <v>0</v>
      </c>
      <c r="G19" s="36">
        <v>2</v>
      </c>
      <c r="H19" s="36">
        <v>0</v>
      </c>
      <c r="I19" s="38">
        <v>20</v>
      </c>
    </row>
    <row r="20" spans="1:11" x14ac:dyDescent="0.2">
      <c r="A20" s="39" t="s">
        <v>31</v>
      </c>
      <c r="B20" s="34">
        <v>307</v>
      </c>
      <c r="C20" s="35">
        <v>11</v>
      </c>
      <c r="D20" s="35">
        <v>80</v>
      </c>
      <c r="E20" s="36">
        <v>33</v>
      </c>
      <c r="F20" s="36">
        <v>5</v>
      </c>
      <c r="G20" s="36">
        <v>65</v>
      </c>
      <c r="H20" s="36">
        <v>32</v>
      </c>
      <c r="I20" s="38">
        <v>533</v>
      </c>
    </row>
    <row r="21" spans="1:11" x14ac:dyDescent="0.2">
      <c r="A21" s="39" t="s">
        <v>32</v>
      </c>
      <c r="B21" s="34">
        <v>49055</v>
      </c>
      <c r="C21" s="35">
        <v>15</v>
      </c>
      <c r="D21" s="35">
        <v>5273</v>
      </c>
      <c r="E21" s="36">
        <v>6366</v>
      </c>
      <c r="F21" s="36">
        <v>34</v>
      </c>
      <c r="G21" s="36">
        <v>418</v>
      </c>
      <c r="H21" s="36">
        <v>1684</v>
      </c>
      <c r="I21" s="38">
        <v>62845</v>
      </c>
    </row>
    <row r="22" spans="1:11" x14ac:dyDescent="0.2">
      <c r="A22" s="39" t="s">
        <v>33</v>
      </c>
      <c r="B22" s="34">
        <v>1793</v>
      </c>
      <c r="C22" s="35">
        <v>177</v>
      </c>
      <c r="D22" s="35">
        <v>407</v>
      </c>
      <c r="E22" s="36">
        <v>445</v>
      </c>
      <c r="F22" s="36">
        <v>58</v>
      </c>
      <c r="G22" s="36">
        <v>493</v>
      </c>
      <c r="H22" s="36">
        <v>87</v>
      </c>
      <c r="I22" s="38">
        <v>3460</v>
      </c>
    </row>
    <row r="23" spans="1:11" x14ac:dyDescent="0.2">
      <c r="A23" s="100" t="s">
        <v>44</v>
      </c>
      <c r="B23" s="34">
        <v>192</v>
      </c>
      <c r="C23" s="35">
        <v>107</v>
      </c>
      <c r="D23" s="35">
        <v>13</v>
      </c>
      <c r="E23" s="36">
        <v>38</v>
      </c>
      <c r="F23" s="36">
        <v>1</v>
      </c>
      <c r="G23" s="36">
        <v>73</v>
      </c>
      <c r="H23" s="36">
        <v>4</v>
      </c>
      <c r="I23" s="38">
        <v>428</v>
      </c>
    </row>
    <row r="24" spans="1:11" x14ac:dyDescent="0.2">
      <c r="A24" s="100" t="s">
        <v>63</v>
      </c>
      <c r="B24" s="34">
        <v>533</v>
      </c>
      <c r="C24" s="35">
        <v>57</v>
      </c>
      <c r="D24" s="35">
        <v>83</v>
      </c>
      <c r="E24" s="36">
        <v>94</v>
      </c>
      <c r="F24" s="36">
        <v>8</v>
      </c>
      <c r="G24" s="36">
        <v>173</v>
      </c>
      <c r="H24" s="36">
        <v>97</v>
      </c>
      <c r="I24" s="38">
        <v>1045</v>
      </c>
    </row>
    <row r="25" spans="1:11" x14ac:dyDescent="0.2">
      <c r="A25" s="20" t="s">
        <v>77</v>
      </c>
      <c r="B25" s="34">
        <v>293</v>
      </c>
      <c r="C25" s="35">
        <v>4</v>
      </c>
      <c r="D25" s="35">
        <v>96</v>
      </c>
      <c r="E25" s="36">
        <v>7</v>
      </c>
      <c r="F25" s="36">
        <v>12</v>
      </c>
      <c r="G25" s="36">
        <v>69</v>
      </c>
      <c r="H25" s="36">
        <v>131</v>
      </c>
      <c r="I25" s="38">
        <v>612</v>
      </c>
    </row>
    <row r="26" spans="1:11" ht="13.5" thickBot="1" x14ac:dyDescent="0.25">
      <c r="A26" s="86" t="s">
        <v>78</v>
      </c>
      <c r="B26" s="88">
        <v>36</v>
      </c>
      <c r="C26" s="41">
        <v>9</v>
      </c>
      <c r="D26" s="41">
        <v>13</v>
      </c>
      <c r="E26" s="42">
        <v>11</v>
      </c>
      <c r="F26" s="42">
        <v>2</v>
      </c>
      <c r="G26" s="42">
        <v>14</v>
      </c>
      <c r="H26" s="42">
        <v>21</v>
      </c>
      <c r="I26" s="38">
        <v>106</v>
      </c>
    </row>
    <row r="27" spans="1:11" ht="13.5" thickTop="1" x14ac:dyDescent="0.2">
      <c r="A27" s="43" t="s">
        <v>34</v>
      </c>
      <c r="B27" s="44">
        <v>1813940</v>
      </c>
      <c r="C27" s="45">
        <v>222437</v>
      </c>
      <c r="D27" s="45">
        <v>480901</v>
      </c>
      <c r="E27" s="45">
        <v>271860</v>
      </c>
      <c r="F27" s="45">
        <v>47104</v>
      </c>
      <c r="G27" s="45">
        <v>454352</v>
      </c>
      <c r="H27" s="45">
        <v>159230</v>
      </c>
      <c r="I27" s="46">
        <v>3449824</v>
      </c>
    </row>
    <row r="28" spans="1:11" ht="13.5" thickBot="1" x14ac:dyDescent="0.25">
      <c r="A28" s="47" t="s">
        <v>35</v>
      </c>
      <c r="B28" s="48">
        <v>1604973</v>
      </c>
      <c r="C28" s="49">
        <v>155904</v>
      </c>
      <c r="D28" s="49">
        <v>258074</v>
      </c>
      <c r="E28" s="49">
        <v>148438</v>
      </c>
      <c r="F28" s="49">
        <v>32336</v>
      </c>
      <c r="G28" s="49">
        <v>304699</v>
      </c>
      <c r="H28" s="49">
        <v>89393</v>
      </c>
      <c r="I28" s="50">
        <v>2593817</v>
      </c>
    </row>
    <row r="29" spans="1:11" ht="14.25" thickTop="1" thickBot="1" x14ac:dyDescent="0.25">
      <c r="A29" s="51" t="s">
        <v>36</v>
      </c>
      <c r="B29" s="44">
        <v>3418913</v>
      </c>
      <c r="C29" s="45">
        <v>378341</v>
      </c>
      <c r="D29" s="45">
        <v>738975</v>
      </c>
      <c r="E29" s="45">
        <v>420298</v>
      </c>
      <c r="F29" s="45">
        <v>79440</v>
      </c>
      <c r="G29" s="45">
        <v>759051</v>
      </c>
      <c r="H29" s="45">
        <v>248623</v>
      </c>
      <c r="I29" s="52">
        <v>6043641</v>
      </c>
    </row>
    <row r="30" spans="1:11" ht="15.75" thickTop="1" x14ac:dyDescent="0.2">
      <c r="A30" s="53"/>
      <c r="B30" s="54"/>
      <c r="C30" s="53"/>
      <c r="D30" s="53"/>
      <c r="E30" s="53"/>
      <c r="F30" s="53"/>
      <c r="G30" s="53"/>
      <c r="H30" s="53"/>
      <c r="I30" s="53"/>
      <c r="K30" s="55"/>
    </row>
    <row r="31" spans="1:11" ht="16.5" thickBot="1" x14ac:dyDescent="0.3">
      <c r="A31" s="56" t="s">
        <v>37</v>
      </c>
      <c r="B31" s="57"/>
      <c r="C31" s="57"/>
      <c r="D31" s="57"/>
      <c r="E31" s="57"/>
      <c r="F31" s="57"/>
      <c r="G31" s="57"/>
      <c r="H31" s="57"/>
      <c r="I31" s="57"/>
      <c r="K31" s="55"/>
    </row>
    <row r="32" spans="1:11" ht="13.5" thickTop="1" x14ac:dyDescent="0.2">
      <c r="A32" s="58" t="s">
        <v>38</v>
      </c>
      <c r="B32" s="59">
        <v>9914</v>
      </c>
      <c r="C32" s="60">
        <v>-209</v>
      </c>
      <c r="D32" s="60">
        <v>764</v>
      </c>
      <c r="E32" s="60">
        <v>-405</v>
      </c>
      <c r="F32" s="60">
        <v>-245</v>
      </c>
      <c r="G32" s="60">
        <v>-346</v>
      </c>
      <c r="H32" s="60">
        <v>-488</v>
      </c>
      <c r="I32" s="61">
        <v>8985</v>
      </c>
    </row>
    <row r="33" spans="1:9" ht="13.5" thickBot="1" x14ac:dyDescent="0.25">
      <c r="A33" s="62" t="s">
        <v>35</v>
      </c>
      <c r="B33" s="34">
        <v>3184</v>
      </c>
      <c r="C33" s="36">
        <v>391</v>
      </c>
      <c r="D33" s="36">
        <v>786</v>
      </c>
      <c r="E33" s="36">
        <v>436</v>
      </c>
      <c r="F33" s="36">
        <v>117</v>
      </c>
      <c r="G33" s="36">
        <v>1177</v>
      </c>
      <c r="H33" s="36">
        <v>140</v>
      </c>
      <c r="I33" s="63">
        <v>6231</v>
      </c>
    </row>
    <row r="34" spans="1:9" ht="15.75" thickTop="1" x14ac:dyDescent="0.2">
      <c r="A34" s="53"/>
      <c r="B34" s="53"/>
      <c r="C34" s="53"/>
      <c r="D34" s="53"/>
      <c r="E34" s="53"/>
      <c r="F34" s="53"/>
      <c r="G34" s="53"/>
      <c r="H34" s="53"/>
      <c r="I34" s="53"/>
    </row>
    <row r="35" spans="1:9" ht="16.5" thickBot="1" x14ac:dyDescent="0.3">
      <c r="A35" s="64" t="s">
        <v>39</v>
      </c>
      <c r="B35" s="57"/>
      <c r="C35" s="57"/>
      <c r="D35" s="57"/>
      <c r="E35" s="57"/>
      <c r="F35" s="57"/>
      <c r="G35" s="57"/>
      <c r="H35" s="57"/>
      <c r="I35" s="57"/>
    </row>
    <row r="36" spans="1:9" ht="13.5" thickTop="1" x14ac:dyDescent="0.2">
      <c r="A36" s="65" t="s">
        <v>40</v>
      </c>
      <c r="B36" s="59">
        <v>1823854</v>
      </c>
      <c r="C36" s="60">
        <v>222228</v>
      </c>
      <c r="D36" s="60">
        <v>481665</v>
      </c>
      <c r="E36" s="60">
        <v>271455</v>
      </c>
      <c r="F36" s="60">
        <v>46859</v>
      </c>
      <c r="G36" s="60">
        <v>454006</v>
      </c>
      <c r="H36" s="60">
        <v>158742</v>
      </c>
      <c r="I36" s="61">
        <v>3458809</v>
      </c>
    </row>
    <row r="37" spans="1:9" ht="13.5" thickBot="1" x14ac:dyDescent="0.25">
      <c r="A37" s="62" t="s">
        <v>35</v>
      </c>
      <c r="B37" s="34">
        <v>1608157</v>
      </c>
      <c r="C37" s="36">
        <v>156295</v>
      </c>
      <c r="D37" s="36">
        <v>258860</v>
      </c>
      <c r="E37" s="36">
        <v>148874</v>
      </c>
      <c r="F37" s="36">
        <v>32453</v>
      </c>
      <c r="G37" s="36">
        <v>305876</v>
      </c>
      <c r="H37" s="36">
        <v>89533</v>
      </c>
      <c r="I37" s="63">
        <v>2600048</v>
      </c>
    </row>
    <row r="38" spans="1:9" ht="17.25" thickTop="1" thickBot="1" x14ac:dyDescent="0.3">
      <c r="A38" s="53"/>
      <c r="B38" s="53"/>
      <c r="C38" s="53"/>
      <c r="D38" s="53"/>
      <c r="E38" s="66"/>
      <c r="F38" s="66"/>
      <c r="G38" s="53"/>
      <c r="H38" s="67"/>
      <c r="I38" s="68">
        <v>6058857</v>
      </c>
    </row>
    <row r="39" spans="1:9" ht="15.75" thickTop="1" x14ac:dyDescent="0.2">
      <c r="A39" s="57"/>
      <c r="B39" s="57" t="s">
        <v>79</v>
      </c>
      <c r="C39" s="57"/>
      <c r="D39" s="57"/>
      <c r="E39" s="57"/>
      <c r="F39" s="57"/>
      <c r="G39" s="57"/>
      <c r="H39" s="57"/>
      <c r="I39" s="53"/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F299-A59C-4240-BFC2-0DF92CAB113F}">
  <dimension ref="A1:C33"/>
  <sheetViews>
    <sheetView workbookViewId="0">
      <selection activeCell="G21" sqref="G21"/>
    </sheetView>
  </sheetViews>
  <sheetFormatPr defaultColWidth="8.85546875" defaultRowHeight="15" x14ac:dyDescent="0.25"/>
  <cols>
    <col min="1" max="2" width="3.7109375" style="102" customWidth="1"/>
    <col min="3" max="3" width="67.85546875" style="102" customWidth="1"/>
    <col min="4" max="16384" width="8.85546875" style="102"/>
  </cols>
  <sheetData>
    <row r="1" spans="1:3" ht="18.75" x14ac:dyDescent="0.3">
      <c r="A1" s="101" t="s">
        <v>80</v>
      </c>
    </row>
    <row r="3" spans="1:3" ht="15.75" thickBot="1" x14ac:dyDescent="0.3">
      <c r="A3" s="103"/>
    </row>
    <row r="4" spans="1:3" ht="16.5" thickBot="1" x14ac:dyDescent="0.3">
      <c r="A4" s="104">
        <v>1</v>
      </c>
      <c r="B4" s="105">
        <v>2</v>
      </c>
      <c r="C4" s="106" t="s">
        <v>81</v>
      </c>
    </row>
    <row r="5" spans="1:3" ht="15.75" thickTop="1" x14ac:dyDescent="0.25">
      <c r="A5" s="107" t="s">
        <v>18</v>
      </c>
      <c r="B5" s="108" t="s">
        <v>82</v>
      </c>
      <c r="C5" s="109" t="s">
        <v>83</v>
      </c>
    </row>
    <row r="6" spans="1:3" x14ac:dyDescent="0.25">
      <c r="A6" s="110" t="s">
        <v>19</v>
      </c>
      <c r="B6" s="111" t="s">
        <v>82</v>
      </c>
      <c r="C6" s="112" t="s">
        <v>84</v>
      </c>
    </row>
    <row r="7" spans="1:3" x14ac:dyDescent="0.25">
      <c r="A7" s="110" t="s">
        <v>20</v>
      </c>
      <c r="B7" s="111" t="s">
        <v>85</v>
      </c>
      <c r="C7" s="112" t="s">
        <v>86</v>
      </c>
    </row>
    <row r="8" spans="1:3" x14ac:dyDescent="0.25">
      <c r="A8" s="110" t="s">
        <v>21</v>
      </c>
      <c r="B8" s="111" t="s">
        <v>87</v>
      </c>
      <c r="C8" s="112" t="s">
        <v>88</v>
      </c>
    </row>
    <row r="9" spans="1:3" x14ac:dyDescent="0.25">
      <c r="A9" s="110" t="s">
        <v>22</v>
      </c>
      <c r="B9" s="111" t="s">
        <v>89</v>
      </c>
      <c r="C9" s="112" t="s">
        <v>90</v>
      </c>
    </row>
    <row r="10" spans="1:3" x14ac:dyDescent="0.25">
      <c r="A10" s="110" t="s">
        <v>23</v>
      </c>
      <c r="B10" s="111" t="s">
        <v>91</v>
      </c>
      <c r="C10" s="112" t="s">
        <v>92</v>
      </c>
    </row>
    <row r="11" spans="1:3" x14ac:dyDescent="0.25">
      <c r="A11" s="110" t="s">
        <v>24</v>
      </c>
      <c r="B11" s="111" t="s">
        <v>93</v>
      </c>
      <c r="C11" s="112" t="s">
        <v>94</v>
      </c>
    </row>
    <row r="12" spans="1:3" x14ac:dyDescent="0.25">
      <c r="A12" s="113" t="s">
        <v>26</v>
      </c>
      <c r="B12" s="111" t="s">
        <v>95</v>
      </c>
      <c r="C12" s="112" t="s">
        <v>96</v>
      </c>
    </row>
    <row r="13" spans="1:3" x14ac:dyDescent="0.25">
      <c r="A13" s="110" t="s">
        <v>27</v>
      </c>
      <c r="B13" s="111" t="s">
        <v>97</v>
      </c>
      <c r="C13" s="112" t="s">
        <v>98</v>
      </c>
    </row>
    <row r="14" spans="1:3" x14ac:dyDescent="0.25">
      <c r="A14" s="110" t="s">
        <v>28</v>
      </c>
      <c r="B14" s="111" t="s">
        <v>99</v>
      </c>
      <c r="C14" s="112" t="s">
        <v>100</v>
      </c>
    </row>
    <row r="15" spans="1:3" x14ac:dyDescent="0.25">
      <c r="A15" s="110" t="s">
        <v>29</v>
      </c>
      <c r="B15" s="111" t="s">
        <v>101</v>
      </c>
      <c r="C15" s="112" t="s">
        <v>102</v>
      </c>
    </row>
    <row r="16" spans="1:3" x14ac:dyDescent="0.25">
      <c r="A16" s="110" t="s">
        <v>30</v>
      </c>
      <c r="B16" s="111" t="s">
        <v>103</v>
      </c>
      <c r="C16" s="112" t="s">
        <v>104</v>
      </c>
    </row>
    <row r="17" spans="1:3" x14ac:dyDescent="0.25">
      <c r="A17" s="113" t="s">
        <v>31</v>
      </c>
      <c r="B17" s="111" t="s">
        <v>105</v>
      </c>
      <c r="C17" s="112" t="s">
        <v>106</v>
      </c>
    </row>
    <row r="18" spans="1:3" x14ac:dyDescent="0.25">
      <c r="A18" s="113" t="s">
        <v>32</v>
      </c>
      <c r="B18" s="111" t="s">
        <v>107</v>
      </c>
      <c r="C18" s="112" t="s">
        <v>108</v>
      </c>
    </row>
    <row r="19" spans="1:3" ht="29.45" customHeight="1" x14ac:dyDescent="0.25">
      <c r="A19" s="110" t="s">
        <v>33</v>
      </c>
      <c r="B19" s="111" t="s">
        <v>109</v>
      </c>
      <c r="C19" s="114" t="s">
        <v>110</v>
      </c>
    </row>
    <row r="20" spans="1:3" x14ac:dyDescent="0.25">
      <c r="A20" s="110" t="s">
        <v>44</v>
      </c>
      <c r="B20" s="111" t="s">
        <v>111</v>
      </c>
      <c r="C20" s="112" t="s">
        <v>112</v>
      </c>
    </row>
    <row r="21" spans="1:3" x14ac:dyDescent="0.25">
      <c r="A21" s="113" t="s">
        <v>63</v>
      </c>
      <c r="B21" s="111" t="s">
        <v>113</v>
      </c>
      <c r="C21" s="112" t="s">
        <v>114</v>
      </c>
    </row>
    <row r="22" spans="1:3" x14ac:dyDescent="0.25">
      <c r="A22" s="110">
        <v>1</v>
      </c>
      <c r="B22" s="111" t="s">
        <v>115</v>
      </c>
      <c r="C22" s="115" t="s">
        <v>116</v>
      </c>
    </row>
    <row r="23" spans="1:3" ht="30.75" thickBot="1" x14ac:dyDescent="0.3">
      <c r="A23" s="116">
        <v>2</v>
      </c>
      <c r="B23" s="117" t="s">
        <v>117</v>
      </c>
      <c r="C23" s="118" t="s">
        <v>118</v>
      </c>
    </row>
    <row r="25" spans="1:3" x14ac:dyDescent="0.25">
      <c r="A25" s="103" t="s">
        <v>119</v>
      </c>
    </row>
    <row r="26" spans="1:3" x14ac:dyDescent="0.25">
      <c r="A26" s="103" t="s">
        <v>120</v>
      </c>
    </row>
    <row r="33" spans="1:3" x14ac:dyDescent="0.25">
      <c r="A33" s="119"/>
      <c r="B33" s="120"/>
      <c r="C33" s="120"/>
    </row>
  </sheetData>
  <mergeCells count="1">
    <mergeCell ref="A33:C33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67B7-DB7B-4703-B8F5-ECEC25EF3ADF}">
  <dimension ref="A1:N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1" width="9.28515625" style="3" hidden="1" customWidth="1"/>
    <col min="12" max="12" width="12.7109375" style="3" customWidth="1"/>
    <col min="13" max="13" width="9.140625" style="3"/>
    <col min="14" max="14" width="13.7109375" style="3" customWidth="1"/>
    <col min="15" max="16384" width="9.140625" style="3"/>
  </cols>
  <sheetData>
    <row r="1" spans="1:12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</row>
    <row r="2" spans="1:12" ht="23.25" x14ac:dyDescent="0.35">
      <c r="A2" s="4" t="s">
        <v>1</v>
      </c>
      <c r="B2" s="5"/>
      <c r="C2" s="6" t="s">
        <v>43</v>
      </c>
      <c r="D2" s="7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</row>
    <row r="4" spans="1:12" ht="18.75" thickBot="1" x14ac:dyDescent="0.3">
      <c r="A4" s="10" t="s">
        <v>3</v>
      </c>
      <c r="B4" s="2"/>
      <c r="C4" s="11"/>
      <c r="D4" s="12"/>
      <c r="E4" s="12" t="str">
        <f>$C$2</f>
        <v>leden 2015</v>
      </c>
      <c r="F4" s="13"/>
      <c r="G4" s="14"/>
      <c r="H4" s="2"/>
      <c r="I4" s="2"/>
      <c r="J4" s="2"/>
      <c r="K4" s="2"/>
    </row>
    <row r="5" spans="1:12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9"/>
    </row>
    <row r="6" spans="1:12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3" t="s">
        <v>7</v>
      </c>
    </row>
    <row r="7" spans="1:12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7"/>
    </row>
    <row r="8" spans="1:12" ht="13.5" thickTop="1" x14ac:dyDescent="0.2">
      <c r="A8" s="28" t="s">
        <v>18</v>
      </c>
      <c r="B8" s="29">
        <f>[2]Do_60!$C$85+[2]Nad_60!$C$85</f>
        <v>826993</v>
      </c>
      <c r="C8" s="30">
        <v>122589</v>
      </c>
      <c r="D8" s="31"/>
      <c r="E8" s="31">
        <v>235934</v>
      </c>
      <c r="F8" s="31">
        <v>157423</v>
      </c>
      <c r="G8" s="31">
        <v>24767</v>
      </c>
      <c r="H8" s="31">
        <v>210841</v>
      </c>
      <c r="I8" s="31"/>
      <c r="J8" s="31">
        <v>81561</v>
      </c>
      <c r="K8" s="31"/>
      <c r="L8" s="32">
        <f>SUM($B$8:$K$8)</f>
        <v>1660108</v>
      </c>
    </row>
    <row r="9" spans="1:12" x14ac:dyDescent="0.2">
      <c r="A9" s="33" t="s">
        <v>19</v>
      </c>
      <c r="B9" s="34">
        <f>[2]Do_60!$D$85+[2]Nad_60!$D$85</f>
        <v>292595</v>
      </c>
      <c r="C9" s="35">
        <v>38638</v>
      </c>
      <c r="D9" s="36"/>
      <c r="E9" s="36">
        <v>100024</v>
      </c>
      <c r="F9" s="36">
        <v>58529</v>
      </c>
      <c r="G9" s="36">
        <v>9950</v>
      </c>
      <c r="H9" s="36">
        <v>94991</v>
      </c>
      <c r="I9" s="36"/>
      <c r="J9" s="36">
        <v>30276</v>
      </c>
      <c r="K9" s="36"/>
      <c r="L9" s="37">
        <f>SUM($B$9:$K$9)</f>
        <v>625003</v>
      </c>
    </row>
    <row r="10" spans="1:12" x14ac:dyDescent="0.2">
      <c r="A10" s="33" t="s">
        <v>20</v>
      </c>
      <c r="B10" s="34">
        <f>[2]Do_60!$E$85+[2]Nad_60!$E$85</f>
        <v>1845900</v>
      </c>
      <c r="C10" s="35">
        <v>162597</v>
      </c>
      <c r="D10" s="36"/>
      <c r="E10" s="36">
        <v>252292</v>
      </c>
      <c r="F10" s="36">
        <v>143308</v>
      </c>
      <c r="G10" s="36">
        <v>35548</v>
      </c>
      <c r="H10" s="36">
        <v>278526</v>
      </c>
      <c r="I10" s="36"/>
      <c r="J10" s="36">
        <v>90117</v>
      </c>
      <c r="K10" s="36"/>
      <c r="L10" s="38">
        <f>SUM($B$10:$K$10)</f>
        <v>2808288</v>
      </c>
    </row>
    <row r="11" spans="1:12" x14ac:dyDescent="0.2">
      <c r="A11" s="33" t="s">
        <v>21</v>
      </c>
      <c r="B11" s="34">
        <f>[2]Do_60!$F$85+[2]Nad_60!$F$85</f>
        <v>151769</v>
      </c>
      <c r="C11" s="35">
        <v>20245</v>
      </c>
      <c r="D11" s="36"/>
      <c r="E11" s="36">
        <v>40304</v>
      </c>
      <c r="F11" s="36">
        <v>30233</v>
      </c>
      <c r="G11" s="36">
        <v>5037</v>
      </c>
      <c r="H11" s="36">
        <v>40447</v>
      </c>
      <c r="I11" s="36"/>
      <c r="J11" s="36">
        <v>14712</v>
      </c>
      <c r="K11" s="36"/>
      <c r="L11" s="38">
        <f>SUM($B$11:$K$11)</f>
        <v>302747</v>
      </c>
    </row>
    <row r="12" spans="1:12" x14ac:dyDescent="0.2">
      <c r="A12" s="33" t="s">
        <v>22</v>
      </c>
      <c r="B12" s="34">
        <f>[2]Do_60!$G$85+[2]Nad_60!$G$85</f>
        <v>302665</v>
      </c>
      <c r="C12" s="35">
        <v>36700</v>
      </c>
      <c r="D12" s="36"/>
      <c r="E12" s="36">
        <v>67520</v>
      </c>
      <c r="F12" s="36">
        <v>32813</v>
      </c>
      <c r="G12" s="36">
        <v>4011</v>
      </c>
      <c r="H12" s="36">
        <v>51000</v>
      </c>
      <c r="I12" s="36"/>
      <c r="J12" s="36">
        <v>36148</v>
      </c>
      <c r="K12" s="36"/>
      <c r="L12" s="38">
        <f>SUM($B$12:$K$12)</f>
        <v>530857</v>
      </c>
    </row>
    <row r="13" spans="1:12" x14ac:dyDescent="0.2">
      <c r="A13" s="33" t="s">
        <v>23</v>
      </c>
      <c r="B13" s="34">
        <f>[2]Do_60!$H$85+[2]Nad_60!$H$85</f>
        <v>871</v>
      </c>
      <c r="C13" s="35">
        <v>111</v>
      </c>
      <c r="D13" s="36"/>
      <c r="E13" s="36">
        <v>156</v>
      </c>
      <c r="F13" s="36">
        <v>105</v>
      </c>
      <c r="G13" s="36">
        <v>5</v>
      </c>
      <c r="H13" s="36">
        <v>65</v>
      </c>
      <c r="I13" s="36"/>
      <c r="J13" s="36">
        <v>103</v>
      </c>
      <c r="K13" s="36"/>
      <c r="L13" s="38">
        <f>SUM($B$13:$K$13)</f>
        <v>1416</v>
      </c>
    </row>
    <row r="14" spans="1:12" x14ac:dyDescent="0.2">
      <c r="A14" s="33" t="s">
        <v>24</v>
      </c>
      <c r="B14" s="34">
        <f>[2]Do_60!$I$85+[2]Nad_60!$I$85</f>
        <v>18799</v>
      </c>
      <c r="C14" s="35">
        <v>1869</v>
      </c>
      <c r="D14" s="36"/>
      <c r="E14" s="36">
        <v>5552</v>
      </c>
      <c r="F14" s="36">
        <v>1749</v>
      </c>
      <c r="G14" s="36">
        <v>311</v>
      </c>
      <c r="H14" s="36">
        <v>4308</v>
      </c>
      <c r="I14" s="36"/>
      <c r="J14" s="36">
        <v>2191</v>
      </c>
      <c r="K14" s="36"/>
      <c r="L14" s="38">
        <f>SUM($B$14:$K$14)</f>
        <v>34779</v>
      </c>
    </row>
    <row r="15" spans="1:12" x14ac:dyDescent="0.2">
      <c r="A15" s="33" t="s">
        <v>25</v>
      </c>
      <c r="B15" s="34">
        <f>[2]Do_60!$J$85+[2]Nad_60!$J$85</f>
        <v>9</v>
      </c>
      <c r="C15" s="35">
        <v>4</v>
      </c>
      <c r="D15" s="36"/>
      <c r="E15" s="36">
        <v>2</v>
      </c>
      <c r="F15" s="36">
        <v>0</v>
      </c>
      <c r="G15" s="36">
        <v>0</v>
      </c>
      <c r="H15" s="36">
        <v>4</v>
      </c>
      <c r="I15" s="36"/>
      <c r="J15" s="36">
        <v>0</v>
      </c>
      <c r="K15" s="36"/>
      <c r="L15" s="38">
        <f>SUM($B$15:$K$15)</f>
        <v>19</v>
      </c>
    </row>
    <row r="16" spans="1:12" x14ac:dyDescent="0.2">
      <c r="A16" s="33" t="s">
        <v>26</v>
      </c>
      <c r="B16" s="34">
        <f>[2]Do_60!$K$85+[2]Nad_60!$K$85</f>
        <v>10933</v>
      </c>
      <c r="C16" s="35">
        <v>1171</v>
      </c>
      <c r="D16" s="36"/>
      <c r="E16" s="36">
        <v>1667</v>
      </c>
      <c r="F16" s="36">
        <v>585</v>
      </c>
      <c r="G16" s="36">
        <v>121</v>
      </c>
      <c r="H16" s="36">
        <v>987</v>
      </c>
      <c r="I16" s="36"/>
      <c r="J16" s="36">
        <v>935</v>
      </c>
      <c r="K16" s="36"/>
      <c r="L16" s="38">
        <f>SUM($B$16:$K$16)</f>
        <v>16399</v>
      </c>
    </row>
    <row r="17" spans="1:14" x14ac:dyDescent="0.2">
      <c r="A17" s="33" t="s">
        <v>27</v>
      </c>
      <c r="B17" s="34">
        <f>[2]Do_60!$L$85+[2]Nad_60!$L$85</f>
        <v>17133</v>
      </c>
      <c r="C17" s="35">
        <v>927</v>
      </c>
      <c r="D17" s="36"/>
      <c r="E17" s="36">
        <v>3070</v>
      </c>
      <c r="F17" s="36">
        <v>2683</v>
      </c>
      <c r="G17" s="36">
        <v>355</v>
      </c>
      <c r="H17" s="36">
        <v>3031</v>
      </c>
      <c r="I17" s="36"/>
      <c r="J17" s="36">
        <v>884</v>
      </c>
      <c r="K17" s="36"/>
      <c r="L17" s="38">
        <f>SUM($B$17:$K$17)</f>
        <v>28083</v>
      </c>
    </row>
    <row r="18" spans="1:14" x14ac:dyDescent="0.2">
      <c r="A18" s="33" t="s">
        <v>28</v>
      </c>
      <c r="B18" s="34">
        <f>[2]Do_60!$M$85+[2]Nad_60!$M$85</f>
        <v>5517</v>
      </c>
      <c r="C18" s="35">
        <v>39</v>
      </c>
      <c r="D18" s="36"/>
      <c r="E18" s="36">
        <v>257</v>
      </c>
      <c r="F18" s="36">
        <v>155</v>
      </c>
      <c r="G18" s="36">
        <v>3</v>
      </c>
      <c r="H18" s="36">
        <v>190</v>
      </c>
      <c r="I18" s="36"/>
      <c r="J18" s="36">
        <v>167</v>
      </c>
      <c r="K18" s="36"/>
      <c r="L18" s="38">
        <f>SUM($B$18:$K$18)</f>
        <v>6328</v>
      </c>
    </row>
    <row r="19" spans="1:14" x14ac:dyDescent="0.2">
      <c r="A19" s="33" t="s">
        <v>29</v>
      </c>
      <c r="B19" s="34">
        <f>[2]Do_60!$N$85+[2]Nad_60!$N$85</f>
        <v>3680</v>
      </c>
      <c r="C19" s="35">
        <v>588</v>
      </c>
      <c r="D19" s="36"/>
      <c r="E19" s="36">
        <v>1341</v>
      </c>
      <c r="F19" s="36">
        <v>396</v>
      </c>
      <c r="G19" s="36">
        <v>0</v>
      </c>
      <c r="H19" s="36">
        <v>1280</v>
      </c>
      <c r="I19" s="36"/>
      <c r="J19" s="36">
        <v>719</v>
      </c>
      <c r="K19" s="36"/>
      <c r="L19" s="38">
        <f>SUM($B$19:$K$19)</f>
        <v>8004</v>
      </c>
    </row>
    <row r="20" spans="1:14" x14ac:dyDescent="0.2">
      <c r="A20" s="33" t="s">
        <v>30</v>
      </c>
      <c r="B20" s="34">
        <f>[2]Do_60!$O$85+[2]Nad_60!$O$85</f>
        <v>12</v>
      </c>
      <c r="C20" s="35">
        <v>1</v>
      </c>
      <c r="D20" s="36"/>
      <c r="E20" s="36">
        <v>4</v>
      </c>
      <c r="F20" s="36">
        <v>3</v>
      </c>
      <c r="G20" s="36">
        <v>90</v>
      </c>
      <c r="H20" s="36">
        <v>6</v>
      </c>
      <c r="I20" s="36"/>
      <c r="J20" s="36">
        <v>3</v>
      </c>
      <c r="K20" s="36"/>
      <c r="L20" s="38">
        <f>SUM($B$20:$K$20)</f>
        <v>119</v>
      </c>
    </row>
    <row r="21" spans="1:14" x14ac:dyDescent="0.2">
      <c r="A21" s="39" t="s">
        <v>31</v>
      </c>
      <c r="B21" s="34">
        <f>[2]Do_60!$P$85+[2]Nad_60!$P$85</f>
        <v>519</v>
      </c>
      <c r="C21" s="35">
        <v>34</v>
      </c>
      <c r="D21" s="36"/>
      <c r="E21" s="36">
        <v>86</v>
      </c>
      <c r="F21" s="36">
        <v>34</v>
      </c>
      <c r="G21" s="36">
        <v>0</v>
      </c>
      <c r="H21" s="36">
        <v>28</v>
      </c>
      <c r="I21" s="36"/>
      <c r="J21" s="36">
        <v>70</v>
      </c>
      <c r="K21" s="36"/>
      <c r="L21" s="38">
        <f>SUM($B$21:$K$21)</f>
        <v>771</v>
      </c>
    </row>
    <row r="22" spans="1:14" x14ac:dyDescent="0.2">
      <c r="A22" s="39" t="s">
        <v>32</v>
      </c>
      <c r="B22" s="34">
        <f>[2]Do_60!$Q$85+[2]Nad_60!$Q$85</f>
        <v>563</v>
      </c>
      <c r="C22" s="35">
        <v>1</v>
      </c>
      <c r="D22" s="36"/>
      <c r="E22" s="36">
        <v>14</v>
      </c>
      <c r="F22" s="36">
        <v>0</v>
      </c>
      <c r="G22" s="36">
        <v>7</v>
      </c>
      <c r="H22" s="36">
        <v>4</v>
      </c>
      <c r="I22" s="36"/>
      <c r="J22" s="36">
        <v>0</v>
      </c>
      <c r="K22" s="36"/>
      <c r="L22" s="38">
        <f>SUM($B$22:$K$22)</f>
        <v>589</v>
      </c>
    </row>
    <row r="23" spans="1:14" x14ac:dyDescent="0.2">
      <c r="A23" s="39" t="s">
        <v>33</v>
      </c>
      <c r="B23" s="34">
        <f>[2]Do_60!$R$85+[2]Nad_60!$R$85</f>
        <v>374</v>
      </c>
      <c r="C23" s="35">
        <v>0</v>
      </c>
      <c r="D23" s="36"/>
      <c r="E23" s="36">
        <v>49</v>
      </c>
      <c r="F23" s="36">
        <v>55</v>
      </c>
      <c r="G23" s="36">
        <v>0</v>
      </c>
      <c r="H23" s="36">
        <v>73</v>
      </c>
      <c r="I23" s="36"/>
      <c r="J23" s="36">
        <v>7</v>
      </c>
      <c r="K23" s="36"/>
      <c r="L23" s="38">
        <f>SUM($B$23:$K$23)</f>
        <v>558</v>
      </c>
    </row>
    <row r="24" spans="1:14" ht="13.5" thickBot="1" x14ac:dyDescent="0.25">
      <c r="A24" s="40" t="s">
        <v>44</v>
      </c>
      <c r="B24" s="34">
        <f>[2]Do_60!$S$85+[2]Nad_60!$S$85</f>
        <v>0</v>
      </c>
      <c r="C24" s="41">
        <v>0</v>
      </c>
      <c r="D24" s="42"/>
      <c r="E24" s="42">
        <v>1</v>
      </c>
      <c r="F24" s="42">
        <v>7</v>
      </c>
      <c r="G24" s="42">
        <v>0</v>
      </c>
      <c r="H24" s="42">
        <v>0</v>
      </c>
      <c r="I24" s="42"/>
      <c r="J24" s="42">
        <v>0</v>
      </c>
      <c r="K24" s="42"/>
      <c r="L24" s="38">
        <f>SUM($B$24:$K$24)</f>
        <v>8</v>
      </c>
    </row>
    <row r="25" spans="1:14" ht="13.5" thickTop="1" x14ac:dyDescent="0.2">
      <c r="A25" s="43" t="s">
        <v>34</v>
      </c>
      <c r="B25" s="44">
        <f>[2]Do_60!$U$85</f>
        <v>1830684</v>
      </c>
      <c r="C25" s="45">
        <v>246057</v>
      </c>
      <c r="D25" s="45"/>
      <c r="E25" s="45">
        <v>495863</v>
      </c>
      <c r="F25" s="45">
        <v>301779</v>
      </c>
      <c r="G25" s="45">
        <v>49680</v>
      </c>
      <c r="H25" s="45">
        <v>442984</v>
      </c>
      <c r="I25" s="45"/>
      <c r="J25" s="45">
        <v>185456</v>
      </c>
      <c r="K25" s="45"/>
      <c r="L25" s="46">
        <f>SUM($B$25:$K$25)</f>
        <v>3552503</v>
      </c>
    </row>
    <row r="26" spans="1:14" ht="13.5" thickBot="1" x14ac:dyDescent="0.25">
      <c r="A26" s="47" t="s">
        <v>35</v>
      </c>
      <c r="B26" s="48">
        <f>[2]Nad_60!$U$85</f>
        <v>1647648</v>
      </c>
      <c r="C26" s="49">
        <v>139457</v>
      </c>
      <c r="D26" s="49"/>
      <c r="E26" s="49">
        <v>212410</v>
      </c>
      <c r="F26" s="49">
        <v>126299</v>
      </c>
      <c r="G26" s="49">
        <v>30525</v>
      </c>
      <c r="H26" s="49">
        <v>242797</v>
      </c>
      <c r="I26" s="49"/>
      <c r="J26" s="49">
        <v>72437</v>
      </c>
      <c r="K26" s="49"/>
      <c r="L26" s="50">
        <f>SUM($B$26:$K$26)</f>
        <v>2471573</v>
      </c>
    </row>
    <row r="27" spans="1:14" ht="14.25" thickTop="1" thickBot="1" x14ac:dyDescent="0.25">
      <c r="A27" s="51" t="s">
        <v>36</v>
      </c>
      <c r="B27" s="44">
        <f>IF(SUM($B$8:$B$24)-($B$25+$B$26)=0,$B$25+$B$26,"chyba")</f>
        <v>3478332</v>
      </c>
      <c r="C27" s="45">
        <f>IF(SUM($C$8:$C$24)-($C$25+$C$26)=0,$C$25+$C$26,"chyba")</f>
        <v>385514</v>
      </c>
      <c r="D27" s="45">
        <f>IF(SUM($D$8:$D$24)-($D$25+$D$26)=0,$D$25+$D$26,"chyba")</f>
        <v>0</v>
      </c>
      <c r="E27" s="45">
        <f>IF(SUM($E$8:$E$24)-($E$25+$E$26)=0,$E$25+$E$26,"chyba")</f>
        <v>708273</v>
      </c>
      <c r="F27" s="45">
        <f>IF(SUM($F$8:$F$24)-($F$25+$F$26)=0,$F$25+$F$26,"chyba")</f>
        <v>428078</v>
      </c>
      <c r="G27" s="45">
        <f>IF(SUM($G$8:$G$24)-($G$25+$G$26)=0,$G$25+$G$26,"chyba")</f>
        <v>80205</v>
      </c>
      <c r="H27" s="45">
        <f>IF(SUM($H$8:$H$24)-($H$25+$H$26)=0,$H$25+$H$26,"chyba")</f>
        <v>685781</v>
      </c>
      <c r="I27" s="45">
        <f>IF(SUM($I$8:$I$24)-($I$25+$I$26)=0,$I$25+$I$26,"chyba")</f>
        <v>0</v>
      </c>
      <c r="J27" s="45">
        <f>IF(SUM($J$8:$J$24)-($J$25+$J$26)=0,$J$25+$J$26,"chyba")</f>
        <v>257893</v>
      </c>
      <c r="K27" s="45">
        <f>IF(SUM($K$8:$K$24)-($K$25+$K$26)=0,$K$25+$K$26,"chyba")</f>
        <v>0</v>
      </c>
      <c r="L27" s="52">
        <f>IF(AND(SUM($B$27:$K$27)=($L$25+$L$26),( SUM($L$8:$L$24))=($L$25+$L$26)),$L$25+$L$26,"chyba")</f>
        <v>6024076</v>
      </c>
    </row>
    <row r="28" spans="1:14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N28" s="55"/>
    </row>
    <row r="29" spans="1:14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N29" s="55"/>
    </row>
    <row r="30" spans="1:14" ht="13.5" thickTop="1" x14ac:dyDescent="0.2">
      <c r="A30" s="58" t="s">
        <v>38</v>
      </c>
      <c r="B30" s="59">
        <v>-707</v>
      </c>
      <c r="C30" s="60">
        <v>-1159</v>
      </c>
      <c r="D30" s="60">
        <v>0</v>
      </c>
      <c r="E30" s="60">
        <v>-1025</v>
      </c>
      <c r="F30" s="60">
        <v>-3073</v>
      </c>
      <c r="G30" s="60">
        <v>-468</v>
      </c>
      <c r="H30" s="60">
        <v>-1591</v>
      </c>
      <c r="I30" s="60">
        <v>0</v>
      </c>
      <c r="J30" s="60">
        <v>-1621</v>
      </c>
      <c r="K30" s="60">
        <v>0</v>
      </c>
      <c r="L30" s="61">
        <v>-9644</v>
      </c>
    </row>
    <row r="31" spans="1:14" ht="13.5" thickBot="1" x14ac:dyDescent="0.25">
      <c r="A31" s="62" t="s">
        <v>35</v>
      </c>
      <c r="B31" s="34">
        <v>-353</v>
      </c>
      <c r="C31" s="36">
        <v>-240</v>
      </c>
      <c r="D31" s="36">
        <v>0</v>
      </c>
      <c r="E31" s="36">
        <v>153</v>
      </c>
      <c r="F31" s="36">
        <v>47</v>
      </c>
      <c r="G31" s="36">
        <v>-3</v>
      </c>
      <c r="H31" s="36">
        <v>450</v>
      </c>
      <c r="I31" s="36">
        <v>0</v>
      </c>
      <c r="J31" s="36">
        <v>-109</v>
      </c>
      <c r="K31" s="36">
        <v>0</v>
      </c>
      <c r="L31" s="63">
        <v>-55</v>
      </c>
    </row>
    <row r="32" spans="1:14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1:12" ht="13.5" thickTop="1" x14ac:dyDescent="0.2">
      <c r="A34" s="65" t="s">
        <v>40</v>
      </c>
      <c r="B34" s="59">
        <f>($B$25+$B$30)</f>
        <v>1829977</v>
      </c>
      <c r="C34" s="60">
        <f>($C$25+$C$30)</f>
        <v>244898</v>
      </c>
      <c r="D34" s="60">
        <f>($D$25+$D$30)</f>
        <v>0</v>
      </c>
      <c r="E34" s="60">
        <f>($E$25+$E$30)</f>
        <v>494838</v>
      </c>
      <c r="F34" s="60">
        <f>($F$25+$F$30)</f>
        <v>298706</v>
      </c>
      <c r="G34" s="60">
        <f>($G$25+$G$30)</f>
        <v>49212</v>
      </c>
      <c r="H34" s="60">
        <f>($H$25+$H$30)</f>
        <v>441393</v>
      </c>
      <c r="I34" s="60">
        <f>($I$25+$I$30)</f>
        <v>0</v>
      </c>
      <c r="J34" s="60">
        <f>($J$25+$J$30)</f>
        <v>183835</v>
      </c>
      <c r="K34" s="60">
        <f>($K$25+$K$30)</f>
        <v>0</v>
      </c>
      <c r="L34" s="61">
        <f>($L$25+$L$30)</f>
        <v>3542859</v>
      </c>
    </row>
    <row r="35" spans="1:12" ht="13.5" thickBot="1" x14ac:dyDescent="0.25">
      <c r="A35" s="62" t="s">
        <v>35</v>
      </c>
      <c r="B35" s="34">
        <f>($B$26+$B$31)</f>
        <v>1647295</v>
      </c>
      <c r="C35" s="36">
        <f>($C$26+$C$31)</f>
        <v>139217</v>
      </c>
      <c r="D35" s="36">
        <f>($D$26+$D$31)</f>
        <v>0</v>
      </c>
      <c r="E35" s="36">
        <f>($E$26+$E$31)</f>
        <v>212563</v>
      </c>
      <c r="F35" s="36">
        <f>($F$26+$F$31)</f>
        <v>126346</v>
      </c>
      <c r="G35" s="36">
        <f>($G$26+$G$31)</f>
        <v>30522</v>
      </c>
      <c r="H35" s="36">
        <f>($H$26+$H$31)</f>
        <v>243247</v>
      </c>
      <c r="I35" s="36">
        <f>($I$26+$I$31)</f>
        <v>0</v>
      </c>
      <c r="J35" s="36">
        <f>($J$26+$J$31)</f>
        <v>72328</v>
      </c>
      <c r="K35" s="36">
        <f>($K$26+$K$31)</f>
        <v>0</v>
      </c>
      <c r="L35" s="63">
        <f>($L$26+$L$31)</f>
        <v>2471518</v>
      </c>
    </row>
    <row r="36" spans="1:12" ht="17.25" thickTop="1" thickBot="1" x14ac:dyDescent="0.3">
      <c r="A36" s="53"/>
      <c r="B36" s="53"/>
      <c r="C36" s="53"/>
      <c r="D36" s="53"/>
      <c r="E36" s="66" t="s">
        <v>41</v>
      </c>
      <c r="F36" s="66"/>
      <c r="G36" s="66"/>
      <c r="H36" s="53"/>
      <c r="I36" s="66" t="s">
        <v>41</v>
      </c>
      <c r="J36" s="67"/>
      <c r="K36" s="67"/>
      <c r="L36" s="68">
        <f>$L$34+$L$35</f>
        <v>6014377</v>
      </c>
    </row>
    <row r="37" spans="1:12" ht="15.75" thickTop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3"/>
    </row>
    <row r="39" spans="1:12" x14ac:dyDescent="0.2">
      <c r="B39" s="3" t="s">
        <v>45</v>
      </c>
    </row>
  </sheetData>
  <printOptions horizontalCentered="1" verticalCentered="1"/>
  <pageMargins left="0.78740157480314965" right="0" top="1.1811023622047245" bottom="0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01DC-01DC-4D4A-BFA1-9C33E9D68F5D}">
  <dimension ref="A1:N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1" width="9.28515625" style="3" hidden="1" customWidth="1"/>
    <col min="12" max="12" width="12.7109375" style="3" customWidth="1"/>
    <col min="13" max="13" width="9.140625" style="3"/>
    <col min="14" max="14" width="13.7109375" style="3" customWidth="1"/>
    <col min="15" max="16384" width="9.140625" style="3"/>
  </cols>
  <sheetData>
    <row r="1" spans="1:12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</row>
    <row r="2" spans="1:12" ht="23.25" x14ac:dyDescent="0.35">
      <c r="A2" s="4" t="s">
        <v>1</v>
      </c>
      <c r="B2" s="5"/>
      <c r="C2" s="6" t="s">
        <v>46</v>
      </c>
      <c r="D2" s="7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</row>
    <row r="4" spans="1:12" ht="18.75" thickBot="1" x14ac:dyDescent="0.3">
      <c r="A4" s="10" t="s">
        <v>3</v>
      </c>
      <c r="B4" s="2"/>
      <c r="C4" s="11"/>
      <c r="D4" s="12"/>
      <c r="E4" s="12" t="str">
        <f>$C$2</f>
        <v>leden 2016</v>
      </c>
      <c r="F4" s="13"/>
      <c r="G4" s="14"/>
      <c r="H4" s="2"/>
      <c r="I4" s="2"/>
      <c r="J4" s="2"/>
      <c r="K4" s="2"/>
    </row>
    <row r="5" spans="1:12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9"/>
    </row>
    <row r="6" spans="1:12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3" t="s">
        <v>7</v>
      </c>
    </row>
    <row r="7" spans="1:12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7"/>
    </row>
    <row r="8" spans="1:12" ht="13.5" thickTop="1" x14ac:dyDescent="0.2">
      <c r="A8" s="28" t="s">
        <v>18</v>
      </c>
      <c r="B8" s="29">
        <f>[3]Do_60!$C$85+[3]Nad_60!$C$85</f>
        <v>848347</v>
      </c>
      <c r="C8" s="30">
        <v>122448</v>
      </c>
      <c r="D8" s="31"/>
      <c r="E8" s="31">
        <v>241775</v>
      </c>
      <c r="F8" s="31">
        <v>151546</v>
      </c>
      <c r="G8" s="31">
        <v>25329</v>
      </c>
      <c r="H8" s="31">
        <v>216571</v>
      </c>
      <c r="I8" s="31"/>
      <c r="J8" s="31">
        <v>82603</v>
      </c>
      <c r="K8" s="31"/>
      <c r="L8" s="32">
        <f>SUM($B$8:$K$8)</f>
        <v>1688619</v>
      </c>
    </row>
    <row r="9" spans="1:12" x14ac:dyDescent="0.2">
      <c r="A9" s="33" t="s">
        <v>19</v>
      </c>
      <c r="B9" s="34">
        <f>[3]Do_60!$D$85+[3]Nad_60!$D$85</f>
        <v>275363</v>
      </c>
      <c r="C9" s="35">
        <v>34013</v>
      </c>
      <c r="D9" s="36"/>
      <c r="E9" s="36">
        <v>99394</v>
      </c>
      <c r="F9" s="36">
        <v>57269</v>
      </c>
      <c r="G9" s="36">
        <v>9805</v>
      </c>
      <c r="H9" s="36">
        <v>93966</v>
      </c>
      <c r="I9" s="36"/>
      <c r="J9" s="36">
        <v>29155</v>
      </c>
      <c r="K9" s="36"/>
      <c r="L9" s="37">
        <f>SUM($B$9:$K$9)</f>
        <v>598965</v>
      </c>
    </row>
    <row r="10" spans="1:12" x14ac:dyDescent="0.2">
      <c r="A10" s="33" t="s">
        <v>20</v>
      </c>
      <c r="B10" s="34">
        <f>[3]Do_60!$E$85+[3]Nad_60!$E$85</f>
        <v>1839487</v>
      </c>
      <c r="C10" s="35">
        <v>164532</v>
      </c>
      <c r="D10" s="36"/>
      <c r="E10" s="36">
        <v>260505</v>
      </c>
      <c r="F10" s="36">
        <v>144827</v>
      </c>
      <c r="G10" s="36">
        <v>36075</v>
      </c>
      <c r="H10" s="36">
        <v>288827</v>
      </c>
      <c r="I10" s="36"/>
      <c r="J10" s="36">
        <v>92356</v>
      </c>
      <c r="K10" s="36"/>
      <c r="L10" s="38">
        <f>SUM($B$10:$K$10)</f>
        <v>2826609</v>
      </c>
    </row>
    <row r="11" spans="1:12" x14ac:dyDescent="0.2">
      <c r="A11" s="33" t="s">
        <v>21</v>
      </c>
      <c r="B11" s="34">
        <f>[3]Do_60!$F$85+[3]Nad_60!$F$85</f>
        <v>156295</v>
      </c>
      <c r="C11" s="35">
        <v>20576</v>
      </c>
      <c r="D11" s="36"/>
      <c r="E11" s="36">
        <v>39940</v>
      </c>
      <c r="F11" s="36">
        <v>26875</v>
      </c>
      <c r="G11" s="36">
        <v>5050</v>
      </c>
      <c r="H11" s="36">
        <v>40594</v>
      </c>
      <c r="I11" s="36"/>
      <c r="J11" s="36">
        <v>15468</v>
      </c>
      <c r="K11" s="36"/>
      <c r="L11" s="38">
        <f>SUM($B$11:$K$11)</f>
        <v>304798</v>
      </c>
    </row>
    <row r="12" spans="1:12" x14ac:dyDescent="0.2">
      <c r="A12" s="33" t="s">
        <v>22</v>
      </c>
      <c r="B12" s="34">
        <f>[3]Do_60!$G$85+[3]Nad_60!$G$85</f>
        <v>250173</v>
      </c>
      <c r="C12" s="35">
        <v>33683</v>
      </c>
      <c r="D12" s="36"/>
      <c r="E12" s="36">
        <v>58040</v>
      </c>
      <c r="F12" s="36">
        <v>28265</v>
      </c>
      <c r="G12" s="36">
        <v>3233</v>
      </c>
      <c r="H12" s="36">
        <v>43988</v>
      </c>
      <c r="I12" s="36"/>
      <c r="J12" s="36">
        <v>32300</v>
      </c>
      <c r="K12" s="36"/>
      <c r="L12" s="38">
        <f>SUM($B$12:$K$12)</f>
        <v>449682</v>
      </c>
    </row>
    <row r="13" spans="1:12" x14ac:dyDescent="0.2">
      <c r="A13" s="33" t="s">
        <v>23</v>
      </c>
      <c r="B13" s="34">
        <f>[3]Do_60!$H$85+[3]Nad_60!$H$85</f>
        <v>964</v>
      </c>
      <c r="C13" s="35">
        <v>91</v>
      </c>
      <c r="D13" s="36"/>
      <c r="E13" s="36">
        <v>160</v>
      </c>
      <c r="F13" s="36">
        <v>105</v>
      </c>
      <c r="G13" s="36">
        <v>7</v>
      </c>
      <c r="H13" s="36">
        <v>64</v>
      </c>
      <c r="I13" s="36"/>
      <c r="J13" s="36">
        <v>111</v>
      </c>
      <c r="K13" s="36"/>
      <c r="L13" s="38">
        <f>SUM($B$13:$K$13)</f>
        <v>1502</v>
      </c>
    </row>
    <row r="14" spans="1:12" x14ac:dyDescent="0.2">
      <c r="A14" s="33" t="s">
        <v>24</v>
      </c>
      <c r="B14" s="34">
        <f>[3]Do_60!$I$85+[3]Nad_60!$I$85</f>
        <v>19749</v>
      </c>
      <c r="C14" s="35">
        <v>2140</v>
      </c>
      <c r="D14" s="36"/>
      <c r="E14" s="36">
        <v>5973</v>
      </c>
      <c r="F14" s="36">
        <v>1802</v>
      </c>
      <c r="G14" s="36">
        <v>314</v>
      </c>
      <c r="H14" s="36">
        <v>4574</v>
      </c>
      <c r="I14" s="36"/>
      <c r="J14" s="36">
        <v>2312</v>
      </c>
      <c r="K14" s="36"/>
      <c r="L14" s="38">
        <f>SUM($B$14:$K$14)</f>
        <v>36864</v>
      </c>
    </row>
    <row r="15" spans="1:12" x14ac:dyDescent="0.2">
      <c r="A15" s="33" t="s">
        <v>25</v>
      </c>
      <c r="B15" s="34">
        <f>[3]Do_60!$J$85+[3]Nad_60!$J$85</f>
        <v>17</v>
      </c>
      <c r="C15" s="35">
        <v>3</v>
      </c>
      <c r="D15" s="36"/>
      <c r="E15" s="36">
        <v>5</v>
      </c>
      <c r="F15" s="36">
        <v>1</v>
      </c>
      <c r="G15" s="36">
        <v>0</v>
      </c>
      <c r="H15" s="36">
        <v>4</v>
      </c>
      <c r="I15" s="36"/>
      <c r="J15" s="36">
        <v>0</v>
      </c>
      <c r="K15" s="36"/>
      <c r="L15" s="38">
        <f>SUM($B$15:$K$15)</f>
        <v>30</v>
      </c>
    </row>
    <row r="16" spans="1:12" x14ac:dyDescent="0.2">
      <c r="A16" s="33" t="s">
        <v>26</v>
      </c>
      <c r="B16" s="34">
        <f>[3]Do_60!$K$85+[3]Nad_60!$K$85</f>
        <v>11732</v>
      </c>
      <c r="C16" s="35">
        <v>1413</v>
      </c>
      <c r="D16" s="36"/>
      <c r="E16" s="36">
        <v>1884</v>
      </c>
      <c r="F16" s="36">
        <v>788</v>
      </c>
      <c r="G16" s="36">
        <v>153</v>
      </c>
      <c r="H16" s="36">
        <v>1271</v>
      </c>
      <c r="I16" s="36"/>
      <c r="J16" s="36">
        <v>997</v>
      </c>
      <c r="K16" s="36"/>
      <c r="L16" s="38">
        <f>SUM($B$16:$K$16)</f>
        <v>18238</v>
      </c>
    </row>
    <row r="17" spans="1:14" x14ac:dyDescent="0.2">
      <c r="A17" s="33" t="s">
        <v>27</v>
      </c>
      <c r="B17" s="34">
        <f>[3]Do_60!$L$85+[3]Nad_60!$L$85</f>
        <v>17876</v>
      </c>
      <c r="C17" s="35">
        <v>1122</v>
      </c>
      <c r="D17" s="36"/>
      <c r="E17" s="36">
        <v>3207</v>
      </c>
      <c r="F17" s="36">
        <v>2575</v>
      </c>
      <c r="G17" s="36">
        <v>385</v>
      </c>
      <c r="H17" s="36">
        <v>2975</v>
      </c>
      <c r="I17" s="36"/>
      <c r="J17" s="36">
        <v>798</v>
      </c>
      <c r="K17" s="36"/>
      <c r="L17" s="38">
        <f>SUM($B$17:$K$17)</f>
        <v>28938</v>
      </c>
    </row>
    <row r="18" spans="1:14" x14ac:dyDescent="0.2">
      <c r="A18" s="33" t="s">
        <v>28</v>
      </c>
      <c r="B18" s="34">
        <f>[3]Do_60!$M$85+[3]Nad_60!$M$85</f>
        <v>5772</v>
      </c>
      <c r="C18" s="35">
        <v>52</v>
      </c>
      <c r="D18" s="36"/>
      <c r="E18" s="36">
        <v>260</v>
      </c>
      <c r="F18" s="36">
        <v>172</v>
      </c>
      <c r="G18" s="36">
        <v>0</v>
      </c>
      <c r="H18" s="36">
        <v>313</v>
      </c>
      <c r="I18" s="36"/>
      <c r="J18" s="36">
        <v>193</v>
      </c>
      <c r="K18" s="36"/>
      <c r="L18" s="38">
        <f>SUM($B$18:$K$18)</f>
        <v>6762</v>
      </c>
    </row>
    <row r="19" spans="1:14" x14ac:dyDescent="0.2">
      <c r="A19" s="33" t="s">
        <v>29</v>
      </c>
      <c r="B19" s="34">
        <f>[3]Do_60!$N$85+[3]Nad_60!$N$85</f>
        <v>3793</v>
      </c>
      <c r="C19" s="35">
        <v>640</v>
      </c>
      <c r="D19" s="36"/>
      <c r="E19" s="36">
        <v>1316</v>
      </c>
      <c r="F19" s="36">
        <v>351</v>
      </c>
      <c r="G19" s="36">
        <v>97</v>
      </c>
      <c r="H19" s="36">
        <v>1251</v>
      </c>
      <c r="I19" s="36"/>
      <c r="J19" s="36">
        <v>631</v>
      </c>
      <c r="K19" s="36"/>
      <c r="L19" s="38">
        <f>SUM($B$19:$K$19)</f>
        <v>8079</v>
      </c>
    </row>
    <row r="20" spans="1:14" x14ac:dyDescent="0.2">
      <c r="A20" s="33" t="s">
        <v>30</v>
      </c>
      <c r="B20" s="34">
        <f>[3]Do_60!$O$85+[3]Nad_60!$O$85</f>
        <v>7</v>
      </c>
      <c r="C20" s="35">
        <v>3</v>
      </c>
      <c r="D20" s="36"/>
      <c r="E20" s="36">
        <v>1</v>
      </c>
      <c r="F20" s="36">
        <v>2</v>
      </c>
      <c r="G20" s="36">
        <v>0</v>
      </c>
      <c r="H20" s="36">
        <v>2</v>
      </c>
      <c r="I20" s="36"/>
      <c r="J20" s="36">
        <v>3</v>
      </c>
      <c r="K20" s="36"/>
      <c r="L20" s="38">
        <f>SUM($B$20:$K$20)</f>
        <v>18</v>
      </c>
    </row>
    <row r="21" spans="1:14" x14ac:dyDescent="0.2">
      <c r="A21" s="39" t="s">
        <v>31</v>
      </c>
      <c r="B21" s="34">
        <f>[3]Do_60!$P$85+[3]Nad_60!$P$85</f>
        <v>576</v>
      </c>
      <c r="C21" s="35">
        <v>34</v>
      </c>
      <c r="D21" s="36"/>
      <c r="E21" s="36">
        <v>85</v>
      </c>
      <c r="F21" s="36">
        <v>30</v>
      </c>
      <c r="G21" s="36">
        <v>4</v>
      </c>
      <c r="H21" s="36">
        <v>30</v>
      </c>
      <c r="I21" s="36"/>
      <c r="J21" s="36">
        <v>71</v>
      </c>
      <c r="K21" s="36"/>
      <c r="L21" s="38">
        <f>SUM($B$21:$K$21)</f>
        <v>830</v>
      </c>
    </row>
    <row r="22" spans="1:14" x14ac:dyDescent="0.2">
      <c r="A22" s="39" t="s">
        <v>32</v>
      </c>
      <c r="B22" s="34">
        <f>[3]Do_60!$Q$85+[3]Nad_60!$Q$85</f>
        <v>1048</v>
      </c>
      <c r="C22" s="35">
        <v>1</v>
      </c>
      <c r="D22" s="36"/>
      <c r="E22" s="36">
        <v>1</v>
      </c>
      <c r="F22" s="36">
        <v>0</v>
      </c>
      <c r="G22" s="36">
        <v>0</v>
      </c>
      <c r="H22" s="36">
        <v>2</v>
      </c>
      <c r="I22" s="36"/>
      <c r="J22" s="36">
        <v>0</v>
      </c>
      <c r="K22" s="36"/>
      <c r="L22" s="38">
        <f>SUM($B$22:$K$22)</f>
        <v>1052</v>
      </c>
    </row>
    <row r="23" spans="1:14" x14ac:dyDescent="0.2">
      <c r="A23" s="39" t="s">
        <v>33</v>
      </c>
      <c r="B23" s="34">
        <f>[3]Do_60!$R$85+[3]Nad_60!$R$85</f>
        <v>523</v>
      </c>
      <c r="C23" s="35">
        <v>16</v>
      </c>
      <c r="D23" s="36"/>
      <c r="E23" s="36">
        <v>76</v>
      </c>
      <c r="F23" s="36">
        <v>93</v>
      </c>
      <c r="G23" s="36">
        <v>6</v>
      </c>
      <c r="H23" s="36">
        <v>125</v>
      </c>
      <c r="I23" s="36"/>
      <c r="J23" s="36">
        <v>18</v>
      </c>
      <c r="K23" s="36"/>
      <c r="L23" s="38">
        <f>SUM($B$23:$K$23)</f>
        <v>857</v>
      </c>
    </row>
    <row r="24" spans="1:14" ht="13.5" thickBot="1" x14ac:dyDescent="0.25">
      <c r="A24" s="40" t="s">
        <v>44</v>
      </c>
      <c r="B24" s="34">
        <f>[3]Do_60!$S$85+[3]Nad_60!$S$85</f>
        <v>79</v>
      </c>
      <c r="C24" s="41">
        <v>83</v>
      </c>
      <c r="D24" s="42"/>
      <c r="E24" s="42">
        <v>7</v>
      </c>
      <c r="F24" s="42">
        <v>26</v>
      </c>
      <c r="G24" s="42">
        <v>0</v>
      </c>
      <c r="H24" s="42">
        <v>19</v>
      </c>
      <c r="I24" s="42"/>
      <c r="J24" s="42">
        <v>1</v>
      </c>
      <c r="K24" s="42"/>
      <c r="L24" s="38">
        <f>SUM($B$24:$K$24)</f>
        <v>215</v>
      </c>
    </row>
    <row r="25" spans="1:14" ht="13.5" thickTop="1" x14ac:dyDescent="0.2">
      <c r="A25" s="43" t="s">
        <v>34</v>
      </c>
      <c r="B25" s="44">
        <f>[3]Do_60!$U$85</f>
        <v>1780225</v>
      </c>
      <c r="C25" s="45">
        <v>238181</v>
      </c>
      <c r="D25" s="45"/>
      <c r="E25" s="45">
        <v>491951</v>
      </c>
      <c r="F25" s="45">
        <v>286044</v>
      </c>
      <c r="G25" s="45">
        <v>49193</v>
      </c>
      <c r="H25" s="45">
        <v>440145</v>
      </c>
      <c r="I25" s="45"/>
      <c r="J25" s="45">
        <v>181588</v>
      </c>
      <c r="K25" s="45"/>
      <c r="L25" s="46">
        <f>SUM($B$25:$K$25)</f>
        <v>3467327</v>
      </c>
    </row>
    <row r="26" spans="1:14" ht="13.5" thickBot="1" x14ac:dyDescent="0.25">
      <c r="A26" s="47" t="s">
        <v>35</v>
      </c>
      <c r="B26" s="48">
        <f>[3]Nad_60!$U$85</f>
        <v>1651576</v>
      </c>
      <c r="C26" s="49">
        <v>142669</v>
      </c>
      <c r="D26" s="49"/>
      <c r="E26" s="49">
        <v>220678</v>
      </c>
      <c r="F26" s="49">
        <v>128683</v>
      </c>
      <c r="G26" s="49">
        <v>31265</v>
      </c>
      <c r="H26" s="49">
        <v>254431</v>
      </c>
      <c r="I26" s="49"/>
      <c r="J26" s="49">
        <v>75429</v>
      </c>
      <c r="K26" s="49"/>
      <c r="L26" s="50">
        <f>SUM($B$26:$K$26)</f>
        <v>2504731</v>
      </c>
    </row>
    <row r="27" spans="1:14" ht="14.25" thickTop="1" thickBot="1" x14ac:dyDescent="0.25">
      <c r="A27" s="51" t="s">
        <v>36</v>
      </c>
      <c r="B27" s="44">
        <f>IF(SUM($B$8:$B$24)-($B$25+$B$26)=0,$B$25+$B$26,"chyba")</f>
        <v>3431801</v>
      </c>
      <c r="C27" s="45">
        <f>IF(SUM($C$8:$C$24)-($C$25+$C$26)=0,$C$25+$C$26,"chyba")</f>
        <v>380850</v>
      </c>
      <c r="D27" s="45">
        <f>IF(SUM($D$8:$D$24)-($D$25+$D$26)=0,$D$25+$D$26,"chyba")</f>
        <v>0</v>
      </c>
      <c r="E27" s="45">
        <f>IF(SUM($E$8:$E$24)-($E$25+$E$26)=0,$E$25+$E$26,"chyba")</f>
        <v>712629</v>
      </c>
      <c r="F27" s="45">
        <f>IF(SUM($F$8:$F$24)-($F$25+$F$26)=0,$F$25+$F$26,"chyba")</f>
        <v>414727</v>
      </c>
      <c r="G27" s="45">
        <f>IF(SUM($G$8:$G$24)-($G$25+$G$26)=0,$G$25+$G$26,"chyba")</f>
        <v>80458</v>
      </c>
      <c r="H27" s="45">
        <f>IF(SUM($H$8:$H$24)-($H$25+$H$26)=0,$H$25+$H$26,"chyba")</f>
        <v>694576</v>
      </c>
      <c r="I27" s="45">
        <f>IF(SUM($I$8:$I$24)-($I$25+$I$26)=0,$I$25+$I$26,"chyba")</f>
        <v>0</v>
      </c>
      <c r="J27" s="45">
        <f>IF(SUM($J$8:$J$24)-($J$25+$J$26)=0,$J$25+$J$26,"chyba")</f>
        <v>257017</v>
      </c>
      <c r="K27" s="45">
        <f>IF(SUM($K$8:$K$24)-($K$25+$K$26)=0,$K$25+$K$26,"chyba")</f>
        <v>0</v>
      </c>
      <c r="L27" s="52">
        <f>IF(AND(SUM($B$27:$K$27)=($L$25+$L$26),( SUM($L$8:$L$24))=($L$25+$L$26)),$L$25+$L$26,"chyba")</f>
        <v>5972058</v>
      </c>
    </row>
    <row r="28" spans="1:14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N28" s="55"/>
    </row>
    <row r="29" spans="1:14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N29" s="55"/>
    </row>
    <row r="30" spans="1:14" ht="13.5" thickTop="1" x14ac:dyDescent="0.2">
      <c r="A30" s="58" t="s">
        <v>38</v>
      </c>
      <c r="B30" s="59">
        <f>[4]Tabulka2!$B$29</f>
        <v>2040</v>
      </c>
      <c r="C30" s="60">
        <f>[4]Tabulka2!$C$29</f>
        <v>-154</v>
      </c>
      <c r="D30" s="60">
        <f>[4]Tabulka2!$D$29</f>
        <v>0</v>
      </c>
      <c r="E30" s="60">
        <f>[4]Tabulka2!$E$29</f>
        <v>-843</v>
      </c>
      <c r="F30" s="60">
        <f>[4]Tabulka2!$F$29</f>
        <v>-3254</v>
      </c>
      <c r="G30" s="60">
        <f>[4]Tabulka2!$G$29</f>
        <v>-467</v>
      </c>
      <c r="H30" s="60">
        <f>[4]Tabulka2!$H$29</f>
        <v>-1401</v>
      </c>
      <c r="I30" s="60">
        <f>[4]Tabulka2!$I$29</f>
        <v>0</v>
      </c>
      <c r="J30" s="60">
        <f>[4]Tabulka2!$J$29</f>
        <v>-1532</v>
      </c>
      <c r="K30" s="60">
        <f>[4]Tabulka2!$K$29</f>
        <v>0</v>
      </c>
      <c r="L30" s="61">
        <f>SUM($B$30:$K$30)</f>
        <v>-5611</v>
      </c>
    </row>
    <row r="31" spans="1:14" ht="13.5" thickBot="1" x14ac:dyDescent="0.25">
      <c r="A31" s="62" t="s">
        <v>35</v>
      </c>
      <c r="B31" s="34">
        <f>[4]Tabulka2!$B$30</f>
        <v>2244</v>
      </c>
      <c r="C31" s="36">
        <f>[4]Tabulka2!$C$30</f>
        <v>457</v>
      </c>
      <c r="D31" s="36">
        <f>[4]Tabulka2!$D$30</f>
        <v>0</v>
      </c>
      <c r="E31" s="36">
        <f>[4]Tabulka2!$E$30</f>
        <v>662</v>
      </c>
      <c r="F31" s="36">
        <f>[4]Tabulka2!$F$30</f>
        <v>535</v>
      </c>
      <c r="G31" s="36">
        <f>[4]Tabulka2!$G$30</f>
        <v>5</v>
      </c>
      <c r="H31" s="36">
        <f>[4]Tabulka2!$H$30</f>
        <v>1056</v>
      </c>
      <c r="I31" s="36">
        <f>[4]Tabulka2!$I$30</f>
        <v>0</v>
      </c>
      <c r="J31" s="36">
        <f>[4]Tabulka2!$J$30</f>
        <v>-64</v>
      </c>
      <c r="K31" s="36">
        <f>[4]Tabulka2!$K$30</f>
        <v>0</v>
      </c>
      <c r="L31" s="63">
        <f>SUM($B$31:$K$31)</f>
        <v>4895</v>
      </c>
    </row>
    <row r="32" spans="1:14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1:12" ht="13.5" thickTop="1" x14ac:dyDescent="0.2">
      <c r="A34" s="65" t="s">
        <v>40</v>
      </c>
      <c r="B34" s="59">
        <f>($B$25+$B$30)</f>
        <v>1782265</v>
      </c>
      <c r="C34" s="60">
        <f>($C$25+$C$30)</f>
        <v>238027</v>
      </c>
      <c r="D34" s="60">
        <f>($D$25+$D$30)</f>
        <v>0</v>
      </c>
      <c r="E34" s="60">
        <f>($E$25+$E$30)</f>
        <v>491108</v>
      </c>
      <c r="F34" s="60">
        <f>($F$25+$F$30)</f>
        <v>282790</v>
      </c>
      <c r="G34" s="60">
        <f>($G$25+$G$30)</f>
        <v>48726</v>
      </c>
      <c r="H34" s="60">
        <f>($H$25+$H$30)</f>
        <v>438744</v>
      </c>
      <c r="I34" s="60">
        <f>($I$25+$I$30)</f>
        <v>0</v>
      </c>
      <c r="J34" s="60">
        <f>($J$25+$J$30)</f>
        <v>180056</v>
      </c>
      <c r="K34" s="60">
        <f>($K$25+$K$30)</f>
        <v>0</v>
      </c>
      <c r="L34" s="61">
        <f>($L$25+$L$30)</f>
        <v>3461716</v>
      </c>
    </row>
    <row r="35" spans="1:12" ht="13.5" thickBot="1" x14ac:dyDescent="0.25">
      <c r="A35" s="62" t="s">
        <v>35</v>
      </c>
      <c r="B35" s="34">
        <f>($B$26+$B$31)</f>
        <v>1653820</v>
      </c>
      <c r="C35" s="36">
        <f>($C$26+$C$31)</f>
        <v>143126</v>
      </c>
      <c r="D35" s="36">
        <f>($D$26+$D$31)</f>
        <v>0</v>
      </c>
      <c r="E35" s="36">
        <f>($E$26+$E$31)</f>
        <v>221340</v>
      </c>
      <c r="F35" s="36">
        <f>($F$26+$F$31)</f>
        <v>129218</v>
      </c>
      <c r="G35" s="36">
        <f>($G$26+$G$31)</f>
        <v>31270</v>
      </c>
      <c r="H35" s="36">
        <f>($H$26+$H$31)</f>
        <v>255487</v>
      </c>
      <c r="I35" s="36">
        <f>($I$26+$I$31)</f>
        <v>0</v>
      </c>
      <c r="J35" s="36">
        <f>($J$26+$J$31)</f>
        <v>75365</v>
      </c>
      <c r="K35" s="36">
        <f>($K$26+$K$31)</f>
        <v>0</v>
      </c>
      <c r="L35" s="63">
        <f>($L$26+$L$31)</f>
        <v>2509626</v>
      </c>
    </row>
    <row r="36" spans="1:12" ht="17.25" thickTop="1" thickBot="1" x14ac:dyDescent="0.3">
      <c r="A36" s="53"/>
      <c r="B36" s="53"/>
      <c r="C36" s="53"/>
      <c r="D36" s="53"/>
      <c r="E36" s="66" t="s">
        <v>41</v>
      </c>
      <c r="F36" s="66"/>
      <c r="G36" s="66"/>
      <c r="H36" s="53"/>
      <c r="I36" s="66" t="s">
        <v>41</v>
      </c>
      <c r="J36" s="67"/>
      <c r="K36" s="67"/>
      <c r="L36" s="68">
        <f>$L$34+$L$35</f>
        <v>5971342</v>
      </c>
    </row>
    <row r="37" spans="1:12" ht="15.75" thickTop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3"/>
    </row>
    <row r="39" spans="1:12" x14ac:dyDescent="0.2">
      <c r="B39" s="3" t="s">
        <v>47</v>
      </c>
    </row>
  </sheetData>
  <printOptions horizontalCentered="1" verticalCentered="1"/>
  <pageMargins left="0.78740157480314965" right="0" top="1.1811023622047245" bottom="0" header="0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D626-CBF5-4187-A70D-A29AD8715B18}">
  <dimension ref="A1:T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5" width="9.28515625" style="3" hidden="1" customWidth="1"/>
    <col min="16" max="16" width="9.85546875" style="3" hidden="1" customWidth="1"/>
    <col min="17" max="17" width="9.28515625" style="3" hidden="1" customWidth="1"/>
    <col min="18" max="18" width="12.7109375" style="3" customWidth="1"/>
    <col min="19" max="19" width="9.140625" style="3"/>
    <col min="20" max="20" width="13.7109375" style="3" customWidth="1"/>
    <col min="21" max="16384" width="9.140625" style="3"/>
  </cols>
  <sheetData>
    <row r="1" spans="1:18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/>
      <c r="R1" s="4"/>
    </row>
    <row r="2" spans="1:18" ht="23.25" x14ac:dyDescent="0.35">
      <c r="A2" s="4" t="s">
        <v>1</v>
      </c>
      <c r="B2" s="5"/>
      <c r="C2" s="6" t="s">
        <v>48</v>
      </c>
      <c r="D2" s="7"/>
      <c r="E2" s="2"/>
      <c r="F2" s="2"/>
      <c r="G2" s="2"/>
      <c r="H2" s="13"/>
      <c r="I2" s="2"/>
      <c r="J2" s="2"/>
      <c r="K2" s="2"/>
      <c r="M2" s="2"/>
      <c r="N2" s="13" t="s">
        <v>49</v>
      </c>
      <c r="O2" s="13"/>
      <c r="P2" s="2"/>
      <c r="Q2" s="2"/>
      <c r="R2" s="2"/>
    </row>
    <row r="3" spans="1:18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 thickBot="1" x14ac:dyDescent="0.3">
      <c r="A4" s="10" t="s">
        <v>3</v>
      </c>
      <c r="B4" s="2"/>
      <c r="C4" s="11"/>
      <c r="D4" s="12"/>
      <c r="E4" s="12" t="s">
        <v>48</v>
      </c>
      <c r="F4" s="13"/>
      <c r="G4" s="14"/>
      <c r="H4" s="2"/>
      <c r="I4" s="2"/>
      <c r="J4" s="9"/>
      <c r="K4" s="2"/>
      <c r="L4" s="2"/>
      <c r="M4" s="2"/>
      <c r="N4" s="2"/>
    </row>
    <row r="5" spans="1:18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9"/>
    </row>
    <row r="6" spans="1:18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2">
        <v>217</v>
      </c>
      <c r="M6" s="22">
        <v>218</v>
      </c>
      <c r="N6" s="22">
        <v>221</v>
      </c>
      <c r="O6" s="22" t="s">
        <v>50</v>
      </c>
      <c r="P6" s="22" t="s">
        <v>51</v>
      </c>
      <c r="Q6" s="69" t="s">
        <v>52</v>
      </c>
      <c r="R6" s="23" t="s">
        <v>7</v>
      </c>
    </row>
    <row r="7" spans="1:18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53</v>
      </c>
      <c r="M7" s="26" t="s">
        <v>54</v>
      </c>
      <c r="N7" s="26" t="s">
        <v>55</v>
      </c>
      <c r="O7" s="70" t="s">
        <v>56</v>
      </c>
      <c r="P7" s="70" t="s">
        <v>57</v>
      </c>
      <c r="Q7" s="71" t="s">
        <v>58</v>
      </c>
      <c r="R7" s="27"/>
    </row>
    <row r="8" spans="1:18" ht="13.5" thickTop="1" x14ac:dyDescent="0.2">
      <c r="A8" s="28" t="s">
        <v>18</v>
      </c>
      <c r="B8" s="29">
        <v>863923</v>
      </c>
      <c r="C8" s="30">
        <v>121018</v>
      </c>
      <c r="D8" s="31"/>
      <c r="E8" s="31">
        <v>245099</v>
      </c>
      <c r="F8" s="31">
        <v>151255</v>
      </c>
      <c r="G8" s="31">
        <v>25661</v>
      </c>
      <c r="H8" s="31">
        <v>221378</v>
      </c>
      <c r="I8" s="31"/>
      <c r="J8" s="31">
        <v>82909</v>
      </c>
      <c r="K8" s="31"/>
      <c r="L8" s="31">
        <v>0</v>
      </c>
      <c r="M8" s="31">
        <v>0</v>
      </c>
      <c r="N8" s="31">
        <v>0</v>
      </c>
      <c r="O8" s="31">
        <v>0</v>
      </c>
      <c r="P8" s="72">
        <v>0</v>
      </c>
      <c r="Q8" s="73">
        <v>0</v>
      </c>
      <c r="R8" s="32">
        <v>1711243</v>
      </c>
    </row>
    <row r="9" spans="1:18" x14ac:dyDescent="0.2">
      <c r="A9" s="33" t="s">
        <v>19</v>
      </c>
      <c r="B9" s="34">
        <v>262697</v>
      </c>
      <c r="C9" s="35">
        <v>30818</v>
      </c>
      <c r="D9" s="36"/>
      <c r="E9" s="36">
        <v>99169</v>
      </c>
      <c r="F9" s="36">
        <v>57758</v>
      </c>
      <c r="G9" s="36">
        <v>9538</v>
      </c>
      <c r="H9" s="36">
        <v>93895</v>
      </c>
      <c r="I9" s="36"/>
      <c r="J9" s="36">
        <v>27924</v>
      </c>
      <c r="K9" s="36"/>
      <c r="L9" s="36">
        <v>0</v>
      </c>
      <c r="M9" s="36">
        <v>0</v>
      </c>
      <c r="N9" s="36">
        <v>0</v>
      </c>
      <c r="O9" s="36">
        <v>0</v>
      </c>
      <c r="P9" s="74">
        <v>0</v>
      </c>
      <c r="Q9" s="75">
        <v>0</v>
      </c>
      <c r="R9" s="37">
        <v>581799</v>
      </c>
    </row>
    <row r="10" spans="1:18" x14ac:dyDescent="0.2">
      <c r="A10" s="33" t="s">
        <v>20</v>
      </c>
      <c r="B10" s="34">
        <v>1837982</v>
      </c>
      <c r="C10" s="35">
        <v>165982</v>
      </c>
      <c r="D10" s="36"/>
      <c r="E10" s="36">
        <v>266321</v>
      </c>
      <c r="F10" s="36">
        <v>147181</v>
      </c>
      <c r="G10" s="36">
        <v>36478</v>
      </c>
      <c r="H10" s="36">
        <v>298004</v>
      </c>
      <c r="I10" s="36"/>
      <c r="J10" s="36">
        <v>93875</v>
      </c>
      <c r="K10" s="36"/>
      <c r="L10" s="36">
        <v>0</v>
      </c>
      <c r="M10" s="36">
        <v>0</v>
      </c>
      <c r="N10" s="36">
        <v>0</v>
      </c>
      <c r="O10" s="36">
        <v>0</v>
      </c>
      <c r="P10" s="74">
        <v>0</v>
      </c>
      <c r="Q10" s="75">
        <v>0</v>
      </c>
      <c r="R10" s="38">
        <v>2845823</v>
      </c>
    </row>
    <row r="11" spans="1:18" x14ac:dyDescent="0.2">
      <c r="A11" s="33" t="s">
        <v>21</v>
      </c>
      <c r="B11" s="34">
        <v>160069</v>
      </c>
      <c r="C11" s="35">
        <v>20314</v>
      </c>
      <c r="D11" s="36"/>
      <c r="E11" s="36">
        <v>39330</v>
      </c>
      <c r="F11" s="36">
        <v>26802</v>
      </c>
      <c r="G11" s="36">
        <v>4755</v>
      </c>
      <c r="H11" s="36">
        <v>42066</v>
      </c>
      <c r="I11" s="36"/>
      <c r="J11" s="36">
        <v>15553</v>
      </c>
      <c r="K11" s="36"/>
      <c r="L11" s="36">
        <v>0</v>
      </c>
      <c r="M11" s="36">
        <v>0</v>
      </c>
      <c r="N11" s="36">
        <v>0</v>
      </c>
      <c r="O11" s="36">
        <v>0</v>
      </c>
      <c r="P11" s="74">
        <v>0</v>
      </c>
      <c r="Q11" s="75">
        <v>0</v>
      </c>
      <c r="R11" s="38">
        <v>308889</v>
      </c>
    </row>
    <row r="12" spans="1:18" x14ac:dyDescent="0.2">
      <c r="A12" s="33" t="s">
        <v>22</v>
      </c>
      <c r="B12" s="34">
        <v>212572</v>
      </c>
      <c r="C12" s="35">
        <v>27646</v>
      </c>
      <c r="D12" s="36"/>
      <c r="E12" s="36">
        <v>50411</v>
      </c>
      <c r="F12" s="36">
        <v>24191</v>
      </c>
      <c r="G12" s="36">
        <v>2498</v>
      </c>
      <c r="H12" s="36">
        <v>38517</v>
      </c>
      <c r="I12" s="36"/>
      <c r="J12" s="36">
        <v>29107</v>
      </c>
      <c r="K12" s="36"/>
      <c r="L12" s="36">
        <v>0</v>
      </c>
      <c r="M12" s="36">
        <v>0</v>
      </c>
      <c r="N12" s="36">
        <v>0</v>
      </c>
      <c r="O12" s="36">
        <v>0</v>
      </c>
      <c r="P12" s="74">
        <v>0</v>
      </c>
      <c r="Q12" s="75">
        <v>0</v>
      </c>
      <c r="R12" s="38">
        <v>384942</v>
      </c>
    </row>
    <row r="13" spans="1:18" x14ac:dyDescent="0.2">
      <c r="A13" s="33" t="s">
        <v>23</v>
      </c>
      <c r="B13" s="34">
        <v>993</v>
      </c>
      <c r="C13" s="35">
        <v>69</v>
      </c>
      <c r="D13" s="36"/>
      <c r="E13" s="36">
        <v>166</v>
      </c>
      <c r="F13" s="36">
        <v>111</v>
      </c>
      <c r="G13" s="36">
        <v>7</v>
      </c>
      <c r="H13" s="36">
        <v>71</v>
      </c>
      <c r="I13" s="36"/>
      <c r="J13" s="36">
        <v>125</v>
      </c>
      <c r="K13" s="36"/>
      <c r="L13" s="36">
        <v>0</v>
      </c>
      <c r="M13" s="36">
        <v>0</v>
      </c>
      <c r="N13" s="36">
        <v>0</v>
      </c>
      <c r="O13" s="36">
        <v>0</v>
      </c>
      <c r="P13" s="74">
        <v>0</v>
      </c>
      <c r="Q13" s="75">
        <v>0</v>
      </c>
      <c r="R13" s="38">
        <v>1542</v>
      </c>
    </row>
    <row r="14" spans="1:18" x14ac:dyDescent="0.2">
      <c r="A14" s="33" t="s">
        <v>24</v>
      </c>
      <c r="B14" s="34">
        <v>20946</v>
      </c>
      <c r="C14" s="35">
        <v>2344</v>
      </c>
      <c r="D14" s="36"/>
      <c r="E14" s="36">
        <v>6372</v>
      </c>
      <c r="F14" s="36">
        <v>1889</v>
      </c>
      <c r="G14" s="36">
        <v>328</v>
      </c>
      <c r="H14" s="36">
        <v>5013</v>
      </c>
      <c r="I14" s="36"/>
      <c r="J14" s="36">
        <v>2458</v>
      </c>
      <c r="K14" s="36"/>
      <c r="L14" s="36">
        <v>0</v>
      </c>
      <c r="M14" s="36">
        <v>0</v>
      </c>
      <c r="N14" s="36">
        <v>0</v>
      </c>
      <c r="O14" s="36">
        <v>0</v>
      </c>
      <c r="P14" s="74">
        <v>0</v>
      </c>
      <c r="Q14" s="75">
        <v>0</v>
      </c>
      <c r="R14" s="38">
        <v>39350</v>
      </c>
    </row>
    <row r="15" spans="1:18" hidden="1" x14ac:dyDescent="0.2">
      <c r="A15" s="33" t="s">
        <v>25</v>
      </c>
      <c r="B15" s="34">
        <v>0</v>
      </c>
      <c r="C15" s="35">
        <v>0</v>
      </c>
      <c r="D15" s="36"/>
      <c r="E15" s="36">
        <v>0</v>
      </c>
      <c r="F15" s="36">
        <v>0</v>
      </c>
      <c r="G15" s="36">
        <v>0</v>
      </c>
      <c r="H15" s="36">
        <v>0</v>
      </c>
      <c r="I15" s="36"/>
      <c r="J15" s="36">
        <v>0</v>
      </c>
      <c r="K15" s="36"/>
      <c r="L15" s="36">
        <v>0</v>
      </c>
      <c r="M15" s="36">
        <v>0</v>
      </c>
      <c r="N15" s="36">
        <v>0</v>
      </c>
      <c r="O15" s="36">
        <v>0</v>
      </c>
      <c r="P15" s="74">
        <v>0</v>
      </c>
      <c r="Q15" s="75">
        <v>0</v>
      </c>
      <c r="R15" s="38">
        <v>0</v>
      </c>
    </row>
    <row r="16" spans="1:18" x14ac:dyDescent="0.2">
      <c r="A16" s="33" t="s">
        <v>26</v>
      </c>
      <c r="B16" s="34">
        <v>12238</v>
      </c>
      <c r="C16" s="35">
        <v>1520</v>
      </c>
      <c r="D16" s="36"/>
      <c r="E16" s="36">
        <v>2091</v>
      </c>
      <c r="F16" s="36">
        <v>1049</v>
      </c>
      <c r="G16" s="36">
        <v>158</v>
      </c>
      <c r="H16" s="36">
        <v>1473</v>
      </c>
      <c r="I16" s="36"/>
      <c r="J16" s="36">
        <v>1095</v>
      </c>
      <c r="K16" s="36"/>
      <c r="L16" s="36">
        <v>0</v>
      </c>
      <c r="M16" s="36">
        <v>0</v>
      </c>
      <c r="N16" s="36">
        <v>0</v>
      </c>
      <c r="O16" s="36">
        <v>0</v>
      </c>
      <c r="P16" s="74">
        <v>0</v>
      </c>
      <c r="Q16" s="75">
        <v>0</v>
      </c>
      <c r="R16" s="38">
        <v>19624</v>
      </c>
    </row>
    <row r="17" spans="1:20" x14ac:dyDescent="0.2">
      <c r="A17" s="33" t="s">
        <v>27</v>
      </c>
      <c r="B17" s="34">
        <v>17056</v>
      </c>
      <c r="C17" s="35">
        <v>1220</v>
      </c>
      <c r="D17" s="36"/>
      <c r="E17" s="36">
        <v>2549</v>
      </c>
      <c r="F17" s="36">
        <v>2722</v>
      </c>
      <c r="G17" s="36">
        <v>400</v>
      </c>
      <c r="H17" s="36">
        <v>3096</v>
      </c>
      <c r="I17" s="36"/>
      <c r="J17" s="36">
        <v>815</v>
      </c>
      <c r="K17" s="36"/>
      <c r="L17" s="36">
        <v>0</v>
      </c>
      <c r="M17" s="36">
        <v>0</v>
      </c>
      <c r="N17" s="36">
        <v>0</v>
      </c>
      <c r="O17" s="36">
        <v>0</v>
      </c>
      <c r="P17" s="74">
        <v>0</v>
      </c>
      <c r="Q17" s="75">
        <v>0</v>
      </c>
      <c r="R17" s="38">
        <v>27858</v>
      </c>
    </row>
    <row r="18" spans="1:20" x14ac:dyDescent="0.2">
      <c r="A18" s="33" t="s">
        <v>28</v>
      </c>
      <c r="B18" s="34">
        <v>6092</v>
      </c>
      <c r="C18" s="35">
        <v>58</v>
      </c>
      <c r="D18" s="36"/>
      <c r="E18" s="36">
        <v>294</v>
      </c>
      <c r="F18" s="36">
        <v>187</v>
      </c>
      <c r="G18" s="36">
        <v>0</v>
      </c>
      <c r="H18" s="36">
        <v>301</v>
      </c>
      <c r="I18" s="36"/>
      <c r="J18" s="36">
        <v>201</v>
      </c>
      <c r="K18" s="36"/>
      <c r="L18" s="36">
        <v>0</v>
      </c>
      <c r="M18" s="36">
        <v>0</v>
      </c>
      <c r="N18" s="36">
        <v>0</v>
      </c>
      <c r="O18" s="36">
        <v>0</v>
      </c>
      <c r="P18" s="74">
        <v>0</v>
      </c>
      <c r="Q18" s="75">
        <v>0</v>
      </c>
      <c r="R18" s="38">
        <v>7133</v>
      </c>
    </row>
    <row r="19" spans="1:20" x14ac:dyDescent="0.2">
      <c r="A19" s="33" t="s">
        <v>29</v>
      </c>
      <c r="B19" s="34">
        <v>3834</v>
      </c>
      <c r="C19" s="35">
        <v>589</v>
      </c>
      <c r="D19" s="36"/>
      <c r="E19" s="36">
        <v>1450</v>
      </c>
      <c r="F19" s="36">
        <v>398</v>
      </c>
      <c r="G19" s="36">
        <v>87</v>
      </c>
      <c r="H19" s="36">
        <v>1389</v>
      </c>
      <c r="I19" s="36"/>
      <c r="J19" s="36">
        <v>683</v>
      </c>
      <c r="K19" s="36"/>
      <c r="L19" s="36">
        <v>0</v>
      </c>
      <c r="M19" s="36">
        <v>0</v>
      </c>
      <c r="N19" s="36">
        <v>0</v>
      </c>
      <c r="O19" s="36">
        <v>0</v>
      </c>
      <c r="P19" s="74">
        <v>0</v>
      </c>
      <c r="Q19" s="75">
        <v>0</v>
      </c>
      <c r="R19" s="38">
        <v>8430</v>
      </c>
    </row>
    <row r="20" spans="1:20" x14ac:dyDescent="0.2">
      <c r="A20" s="33" t="s">
        <v>30</v>
      </c>
      <c r="B20" s="34">
        <v>10</v>
      </c>
      <c r="C20" s="35">
        <v>2</v>
      </c>
      <c r="D20" s="36"/>
      <c r="E20" s="36">
        <v>2</v>
      </c>
      <c r="F20" s="36">
        <v>1</v>
      </c>
      <c r="G20" s="36">
        <v>0</v>
      </c>
      <c r="H20" s="36">
        <v>2</v>
      </c>
      <c r="I20" s="36"/>
      <c r="J20" s="36">
        <v>1</v>
      </c>
      <c r="K20" s="36"/>
      <c r="L20" s="36">
        <v>0</v>
      </c>
      <c r="M20" s="36">
        <v>0</v>
      </c>
      <c r="N20" s="36">
        <v>0</v>
      </c>
      <c r="O20" s="36">
        <v>0</v>
      </c>
      <c r="P20" s="74">
        <v>0</v>
      </c>
      <c r="Q20" s="75">
        <v>0</v>
      </c>
      <c r="R20" s="38">
        <v>18</v>
      </c>
    </row>
    <row r="21" spans="1:20" x14ac:dyDescent="0.2">
      <c r="A21" s="39" t="s">
        <v>31</v>
      </c>
      <c r="B21" s="34">
        <v>507</v>
      </c>
      <c r="C21" s="35">
        <v>43</v>
      </c>
      <c r="D21" s="36"/>
      <c r="E21" s="36">
        <v>80</v>
      </c>
      <c r="F21" s="36">
        <v>34</v>
      </c>
      <c r="G21" s="36">
        <v>6</v>
      </c>
      <c r="H21" s="36">
        <v>42</v>
      </c>
      <c r="I21" s="36"/>
      <c r="J21" s="36">
        <v>67</v>
      </c>
      <c r="K21" s="36"/>
      <c r="L21" s="36">
        <v>0</v>
      </c>
      <c r="M21" s="36">
        <v>0</v>
      </c>
      <c r="N21" s="36">
        <v>0</v>
      </c>
      <c r="O21" s="36">
        <v>0</v>
      </c>
      <c r="P21" s="74">
        <v>0</v>
      </c>
      <c r="Q21" s="75">
        <v>0</v>
      </c>
      <c r="R21" s="38">
        <v>779</v>
      </c>
    </row>
    <row r="22" spans="1:20" x14ac:dyDescent="0.2">
      <c r="A22" s="39" t="s">
        <v>32</v>
      </c>
      <c r="B22" s="34">
        <v>1285</v>
      </c>
      <c r="C22" s="35">
        <v>0</v>
      </c>
      <c r="D22" s="36"/>
      <c r="E22" s="36">
        <v>7</v>
      </c>
      <c r="F22" s="36">
        <v>0</v>
      </c>
      <c r="G22" s="36">
        <v>0</v>
      </c>
      <c r="H22" s="36">
        <v>3</v>
      </c>
      <c r="I22" s="36"/>
      <c r="J22" s="36">
        <v>0</v>
      </c>
      <c r="K22" s="36"/>
      <c r="L22" s="36">
        <v>0</v>
      </c>
      <c r="M22" s="36">
        <v>0</v>
      </c>
      <c r="N22" s="36">
        <v>0</v>
      </c>
      <c r="O22" s="36">
        <v>0</v>
      </c>
      <c r="P22" s="74">
        <v>0</v>
      </c>
      <c r="Q22" s="75">
        <v>0</v>
      </c>
      <c r="R22" s="38">
        <v>1295</v>
      </c>
    </row>
    <row r="23" spans="1:20" x14ac:dyDescent="0.2">
      <c r="A23" s="39" t="s">
        <v>33</v>
      </c>
      <c r="B23" s="34">
        <v>694</v>
      </c>
      <c r="C23" s="35">
        <v>37</v>
      </c>
      <c r="D23" s="36"/>
      <c r="E23" s="36">
        <v>110</v>
      </c>
      <c r="F23" s="36">
        <v>138</v>
      </c>
      <c r="G23" s="36">
        <v>16</v>
      </c>
      <c r="H23" s="36">
        <v>151</v>
      </c>
      <c r="I23" s="36"/>
      <c r="J23" s="36">
        <v>29</v>
      </c>
      <c r="K23" s="36"/>
      <c r="L23" s="36">
        <v>0</v>
      </c>
      <c r="M23" s="36">
        <v>0</v>
      </c>
      <c r="N23" s="36">
        <v>0</v>
      </c>
      <c r="O23" s="36">
        <v>0</v>
      </c>
      <c r="P23" s="74">
        <v>0</v>
      </c>
      <c r="Q23" s="75">
        <v>0</v>
      </c>
      <c r="R23" s="38">
        <v>1175</v>
      </c>
    </row>
    <row r="24" spans="1:20" ht="13.5" thickBot="1" x14ac:dyDescent="0.25">
      <c r="A24" s="40" t="s">
        <v>44</v>
      </c>
      <c r="B24" s="34">
        <v>90</v>
      </c>
      <c r="C24" s="41">
        <v>70</v>
      </c>
      <c r="D24" s="42"/>
      <c r="E24" s="42">
        <v>7</v>
      </c>
      <c r="F24" s="42">
        <v>29</v>
      </c>
      <c r="G24" s="42">
        <v>0</v>
      </c>
      <c r="H24" s="42">
        <v>20</v>
      </c>
      <c r="I24" s="42"/>
      <c r="J24" s="42">
        <v>1</v>
      </c>
      <c r="K24" s="42"/>
      <c r="L24" s="42">
        <v>0</v>
      </c>
      <c r="M24" s="42">
        <v>0</v>
      </c>
      <c r="N24" s="42">
        <v>0</v>
      </c>
      <c r="O24" s="42">
        <v>0</v>
      </c>
      <c r="P24" s="76">
        <v>0</v>
      </c>
      <c r="Q24" s="75">
        <v>0</v>
      </c>
      <c r="R24" s="38">
        <v>217</v>
      </c>
    </row>
    <row r="25" spans="1:20" ht="13.5" thickTop="1" x14ac:dyDescent="0.2">
      <c r="A25" s="43" t="s">
        <v>34</v>
      </c>
      <c r="B25" s="44">
        <v>1739764</v>
      </c>
      <c r="C25" s="45">
        <v>226667</v>
      </c>
      <c r="D25" s="45"/>
      <c r="E25" s="45">
        <v>486161</v>
      </c>
      <c r="F25" s="45">
        <v>281910</v>
      </c>
      <c r="G25" s="45">
        <v>48015</v>
      </c>
      <c r="H25" s="45">
        <v>440694</v>
      </c>
      <c r="I25" s="45"/>
      <c r="J25" s="45">
        <v>177017</v>
      </c>
      <c r="K25" s="45"/>
      <c r="L25" s="45">
        <v>0</v>
      </c>
      <c r="M25" s="45">
        <v>0</v>
      </c>
      <c r="N25" s="45">
        <v>0</v>
      </c>
      <c r="O25" s="45">
        <v>0</v>
      </c>
      <c r="P25" s="77">
        <v>0</v>
      </c>
      <c r="Q25" s="78">
        <v>0</v>
      </c>
      <c r="R25" s="46">
        <v>3400228</v>
      </c>
    </row>
    <row r="26" spans="1:20" ht="13.5" thickBot="1" x14ac:dyDescent="0.25">
      <c r="A26" s="47" t="s">
        <v>35</v>
      </c>
      <c r="B26" s="48">
        <v>1661224</v>
      </c>
      <c r="C26" s="49">
        <v>145063</v>
      </c>
      <c r="D26" s="49"/>
      <c r="E26" s="49">
        <v>227297</v>
      </c>
      <c r="F26" s="49">
        <v>131835</v>
      </c>
      <c r="G26" s="49">
        <v>31917</v>
      </c>
      <c r="H26" s="49">
        <v>264727</v>
      </c>
      <c r="I26" s="49"/>
      <c r="J26" s="49">
        <v>77826</v>
      </c>
      <c r="K26" s="49"/>
      <c r="L26" s="49">
        <v>0</v>
      </c>
      <c r="M26" s="49">
        <v>0</v>
      </c>
      <c r="N26" s="49">
        <v>0</v>
      </c>
      <c r="O26" s="49">
        <v>0</v>
      </c>
      <c r="P26" s="79">
        <v>0</v>
      </c>
      <c r="Q26" s="80">
        <v>0</v>
      </c>
      <c r="R26" s="50">
        <v>2539889</v>
      </c>
    </row>
    <row r="27" spans="1:20" ht="14.25" thickTop="1" thickBot="1" x14ac:dyDescent="0.25">
      <c r="A27" s="51" t="s">
        <v>36</v>
      </c>
      <c r="B27" s="44">
        <v>3400988</v>
      </c>
      <c r="C27" s="45">
        <v>371730</v>
      </c>
      <c r="D27" s="45">
        <v>0</v>
      </c>
      <c r="E27" s="45">
        <v>713458</v>
      </c>
      <c r="F27" s="45">
        <v>413745</v>
      </c>
      <c r="G27" s="45">
        <v>79932</v>
      </c>
      <c r="H27" s="45">
        <v>705421</v>
      </c>
      <c r="I27" s="45">
        <v>0</v>
      </c>
      <c r="J27" s="45">
        <v>254843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81">
        <v>0</v>
      </c>
      <c r="Q27" s="78">
        <v>0</v>
      </c>
      <c r="R27" s="52">
        <v>5940117</v>
      </c>
    </row>
    <row r="28" spans="1:20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T28" s="55"/>
    </row>
    <row r="29" spans="1:20" ht="16.5" thickBot="1" x14ac:dyDescent="0.3">
      <c r="A29" s="56" t="s">
        <v>37</v>
      </c>
      <c r="B29" s="57"/>
      <c r="C29" s="57"/>
      <c r="D29" s="57"/>
      <c r="E29" s="57"/>
      <c r="F29" s="57"/>
      <c r="G29" s="82" t="s">
        <v>59</v>
      </c>
      <c r="H29" s="57"/>
      <c r="I29" s="57"/>
      <c r="J29" s="57"/>
      <c r="K29" s="57"/>
      <c r="M29" s="57"/>
      <c r="N29" s="82" t="s">
        <v>59</v>
      </c>
      <c r="O29" s="82"/>
      <c r="P29" s="57"/>
      <c r="Q29" s="57"/>
      <c r="R29" s="57"/>
      <c r="T29" s="55"/>
    </row>
    <row r="30" spans="1:20" ht="13.5" thickTop="1" x14ac:dyDescent="0.2">
      <c r="A30" s="58" t="s">
        <v>38</v>
      </c>
      <c r="B30" s="59">
        <v>6539</v>
      </c>
      <c r="C30" s="60">
        <v>2716</v>
      </c>
      <c r="D30" s="60">
        <v>0</v>
      </c>
      <c r="E30" s="60">
        <v>18</v>
      </c>
      <c r="F30" s="60">
        <v>-2137</v>
      </c>
      <c r="G30" s="60">
        <v>-358</v>
      </c>
      <c r="H30" s="60">
        <v>565</v>
      </c>
      <c r="I30" s="60">
        <v>0</v>
      </c>
      <c r="J30" s="60">
        <v>-749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83">
        <v>0</v>
      </c>
      <c r="R30" s="61">
        <v>6594</v>
      </c>
    </row>
    <row r="31" spans="1:20" ht="13.5" thickBot="1" x14ac:dyDescent="0.25">
      <c r="A31" s="62" t="s">
        <v>35</v>
      </c>
      <c r="B31" s="34">
        <v>2095</v>
      </c>
      <c r="C31" s="36">
        <v>737</v>
      </c>
      <c r="D31" s="36">
        <v>0</v>
      </c>
      <c r="E31" s="36">
        <v>649</v>
      </c>
      <c r="F31" s="36">
        <v>261</v>
      </c>
      <c r="G31" s="36">
        <v>60</v>
      </c>
      <c r="H31" s="36">
        <v>1667</v>
      </c>
      <c r="I31" s="36">
        <v>0</v>
      </c>
      <c r="J31" s="36">
        <v>10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84">
        <v>0</v>
      </c>
      <c r="R31" s="63">
        <v>5479</v>
      </c>
    </row>
    <row r="32" spans="1:20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ht="16.5" thickBot="1" x14ac:dyDescent="0.3">
      <c r="A33" s="64" t="s">
        <v>39</v>
      </c>
      <c r="B33" s="57"/>
      <c r="C33" s="57"/>
      <c r="D33" s="57"/>
      <c r="E33" s="57"/>
      <c r="F33" s="57"/>
      <c r="G33" s="82" t="s">
        <v>60</v>
      </c>
      <c r="H33" s="57"/>
      <c r="I33" s="57"/>
      <c r="J33" s="57"/>
      <c r="K33" s="57"/>
      <c r="M33" s="57"/>
      <c r="N33" s="82" t="s">
        <v>60</v>
      </c>
      <c r="O33" s="82"/>
      <c r="P33" s="57"/>
      <c r="Q33" s="57"/>
      <c r="R33" s="57"/>
    </row>
    <row r="34" spans="1:18" ht="13.5" thickTop="1" x14ac:dyDescent="0.2">
      <c r="A34" s="65" t="s">
        <v>40</v>
      </c>
      <c r="B34" s="59">
        <v>1746303</v>
      </c>
      <c r="C34" s="60">
        <v>229383</v>
      </c>
      <c r="D34" s="60">
        <v>0</v>
      </c>
      <c r="E34" s="60">
        <v>486179</v>
      </c>
      <c r="F34" s="60">
        <v>279773</v>
      </c>
      <c r="G34" s="60">
        <v>47657</v>
      </c>
      <c r="H34" s="60">
        <v>441259</v>
      </c>
      <c r="I34" s="60">
        <v>0</v>
      </c>
      <c r="J34" s="60">
        <v>176268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83">
        <v>0</v>
      </c>
      <c r="R34" s="61">
        <v>3406822</v>
      </c>
    </row>
    <row r="35" spans="1:18" ht="13.5" thickBot="1" x14ac:dyDescent="0.25">
      <c r="A35" s="62" t="s">
        <v>35</v>
      </c>
      <c r="B35" s="34">
        <v>1663319</v>
      </c>
      <c r="C35" s="36">
        <v>145800</v>
      </c>
      <c r="D35" s="36">
        <v>0</v>
      </c>
      <c r="E35" s="36">
        <v>227946</v>
      </c>
      <c r="F35" s="36">
        <v>132096</v>
      </c>
      <c r="G35" s="36">
        <v>31977</v>
      </c>
      <c r="H35" s="36">
        <v>266394</v>
      </c>
      <c r="I35" s="36">
        <v>0</v>
      </c>
      <c r="J35" s="36">
        <v>77836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84">
        <v>0</v>
      </c>
      <c r="R35" s="63">
        <v>2545368</v>
      </c>
    </row>
    <row r="36" spans="1:18" ht="17.25" thickTop="1" thickBot="1" x14ac:dyDescent="0.3">
      <c r="A36" s="53"/>
      <c r="B36" s="66" t="s">
        <v>41</v>
      </c>
      <c r="C36" s="53"/>
      <c r="D36" s="53"/>
      <c r="E36" s="85"/>
      <c r="F36" s="66"/>
      <c r="G36" s="66"/>
      <c r="H36" s="53"/>
      <c r="I36" s="66" t="s">
        <v>41</v>
      </c>
      <c r="J36" s="67"/>
      <c r="K36" s="67"/>
      <c r="L36" s="67"/>
      <c r="M36" s="67"/>
      <c r="N36" s="67"/>
      <c r="O36" s="67"/>
      <c r="P36" s="67"/>
      <c r="Q36" s="67"/>
      <c r="R36" s="68">
        <v>5952190</v>
      </c>
    </row>
    <row r="37" spans="1:18" ht="15.75" thickTop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3"/>
    </row>
    <row r="39" spans="1:18" x14ac:dyDescent="0.2">
      <c r="B39" s="3" t="s">
        <v>61</v>
      </c>
    </row>
  </sheetData>
  <printOptions horizontalCentered="1"/>
  <pageMargins left="0.78740157480314965" right="0" top="0.78740157480314965" bottom="0" header="0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2978-F5A1-4587-9782-A1C406800E47}">
  <dimension ref="A1:T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5" width="9.28515625" style="3" hidden="1" customWidth="1"/>
    <col min="16" max="16" width="9.85546875" style="3" hidden="1" customWidth="1"/>
    <col min="17" max="17" width="9.28515625" style="3" hidden="1" customWidth="1"/>
    <col min="18" max="18" width="12.7109375" style="3" customWidth="1"/>
    <col min="19" max="19" width="9.140625" style="3"/>
    <col min="20" max="20" width="13.7109375" style="3" customWidth="1"/>
    <col min="21" max="16384" width="9.140625" style="3"/>
  </cols>
  <sheetData>
    <row r="1" spans="1:18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/>
      <c r="R1" s="4"/>
    </row>
    <row r="2" spans="1:18" ht="23.25" x14ac:dyDescent="0.35">
      <c r="A2" s="4" t="s">
        <v>1</v>
      </c>
      <c r="B2" s="5"/>
      <c r="C2" s="6" t="s">
        <v>62</v>
      </c>
      <c r="D2" s="7"/>
      <c r="E2" s="2"/>
      <c r="F2" s="2"/>
      <c r="G2" s="2"/>
      <c r="H2" s="13"/>
      <c r="I2" s="2"/>
      <c r="J2" s="2"/>
      <c r="K2" s="2"/>
      <c r="M2" s="2"/>
      <c r="N2" s="13" t="s">
        <v>49</v>
      </c>
      <c r="O2" s="13"/>
      <c r="P2" s="2"/>
      <c r="Q2" s="2"/>
      <c r="R2" s="2"/>
    </row>
    <row r="3" spans="1:18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 thickBot="1" x14ac:dyDescent="0.3">
      <c r="A4" s="10" t="s">
        <v>3</v>
      </c>
      <c r="B4" s="2"/>
      <c r="C4" s="11"/>
      <c r="D4" s="12"/>
      <c r="E4" s="12" t="s">
        <v>62</v>
      </c>
      <c r="F4" s="13"/>
      <c r="G4" s="14"/>
      <c r="H4" s="2"/>
      <c r="I4" s="2"/>
      <c r="J4" s="9"/>
      <c r="K4" s="2"/>
      <c r="L4" s="2"/>
      <c r="M4" s="2"/>
      <c r="N4" s="2"/>
    </row>
    <row r="5" spans="1:18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9"/>
    </row>
    <row r="6" spans="1:18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2">
        <v>217</v>
      </c>
      <c r="M6" s="22">
        <v>218</v>
      </c>
      <c r="N6" s="22">
        <v>221</v>
      </c>
      <c r="O6" s="22" t="s">
        <v>50</v>
      </c>
      <c r="P6" s="22" t="s">
        <v>51</v>
      </c>
      <c r="Q6" s="69" t="s">
        <v>52</v>
      </c>
      <c r="R6" s="23" t="s">
        <v>7</v>
      </c>
    </row>
    <row r="7" spans="1:18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53</v>
      </c>
      <c r="M7" s="26" t="s">
        <v>54</v>
      </c>
      <c r="N7" s="26" t="s">
        <v>55</v>
      </c>
      <c r="O7" s="70" t="s">
        <v>56</v>
      </c>
      <c r="P7" s="70" t="s">
        <v>57</v>
      </c>
      <c r="Q7" s="71" t="s">
        <v>58</v>
      </c>
      <c r="R7" s="27"/>
    </row>
    <row r="8" spans="1:18" ht="13.5" thickTop="1" x14ac:dyDescent="0.2">
      <c r="A8" s="28" t="s">
        <v>18</v>
      </c>
      <c r="B8" s="29">
        <v>883485</v>
      </c>
      <c r="C8" s="30">
        <v>121965</v>
      </c>
      <c r="D8" s="31"/>
      <c r="E8" s="31">
        <v>245378</v>
      </c>
      <c r="F8" s="31">
        <v>149527</v>
      </c>
      <c r="G8" s="31">
        <v>25857</v>
      </c>
      <c r="H8" s="31">
        <v>221680</v>
      </c>
      <c r="I8" s="31"/>
      <c r="J8" s="31">
        <v>82725</v>
      </c>
      <c r="K8" s="31"/>
      <c r="L8" s="31">
        <v>0</v>
      </c>
      <c r="M8" s="31">
        <v>0</v>
      </c>
      <c r="N8" s="31">
        <v>0</v>
      </c>
      <c r="O8" s="31">
        <v>0</v>
      </c>
      <c r="P8" s="72">
        <v>0</v>
      </c>
      <c r="Q8" s="73">
        <v>0</v>
      </c>
      <c r="R8" s="32">
        <v>1730617</v>
      </c>
    </row>
    <row r="9" spans="1:18" x14ac:dyDescent="0.2">
      <c r="A9" s="33" t="s">
        <v>19</v>
      </c>
      <c r="B9" s="34">
        <v>255354</v>
      </c>
      <c r="C9" s="35">
        <v>31472</v>
      </c>
      <c r="D9" s="36"/>
      <c r="E9" s="36">
        <v>99692</v>
      </c>
      <c r="F9" s="36">
        <v>58731</v>
      </c>
      <c r="G9" s="36">
        <v>9248</v>
      </c>
      <c r="H9" s="36">
        <v>94197</v>
      </c>
      <c r="I9" s="36"/>
      <c r="J9" s="36">
        <v>26885</v>
      </c>
      <c r="K9" s="36"/>
      <c r="L9" s="36">
        <v>0</v>
      </c>
      <c r="M9" s="36">
        <v>0</v>
      </c>
      <c r="N9" s="36">
        <v>0</v>
      </c>
      <c r="O9" s="36">
        <v>0</v>
      </c>
      <c r="P9" s="74">
        <v>0</v>
      </c>
      <c r="Q9" s="75">
        <v>0</v>
      </c>
      <c r="R9" s="37">
        <v>575579</v>
      </c>
    </row>
    <row r="10" spans="1:18" x14ac:dyDescent="0.2">
      <c r="A10" s="33" t="s">
        <v>20</v>
      </c>
      <c r="B10" s="34">
        <v>1828847</v>
      </c>
      <c r="C10" s="35">
        <v>168391</v>
      </c>
      <c r="D10" s="36"/>
      <c r="E10" s="36">
        <v>270631</v>
      </c>
      <c r="F10" s="36">
        <v>149021</v>
      </c>
      <c r="G10" s="36">
        <v>36725</v>
      </c>
      <c r="H10" s="36">
        <v>305309</v>
      </c>
      <c r="I10" s="36"/>
      <c r="J10" s="36">
        <v>95219</v>
      </c>
      <c r="K10" s="36"/>
      <c r="L10" s="36">
        <v>0</v>
      </c>
      <c r="M10" s="36">
        <v>0</v>
      </c>
      <c r="N10" s="36">
        <v>0</v>
      </c>
      <c r="O10" s="36">
        <v>0</v>
      </c>
      <c r="P10" s="74">
        <v>0</v>
      </c>
      <c r="Q10" s="75">
        <v>0</v>
      </c>
      <c r="R10" s="38">
        <v>2854143</v>
      </c>
    </row>
    <row r="11" spans="1:18" x14ac:dyDescent="0.2">
      <c r="A11" s="33" t="s">
        <v>21</v>
      </c>
      <c r="B11" s="34">
        <v>167551</v>
      </c>
      <c r="C11" s="35">
        <v>20334</v>
      </c>
      <c r="D11" s="36"/>
      <c r="E11" s="36">
        <v>39121</v>
      </c>
      <c r="F11" s="36">
        <v>26560</v>
      </c>
      <c r="G11" s="36">
        <v>4853</v>
      </c>
      <c r="H11" s="36">
        <v>43375</v>
      </c>
      <c r="I11" s="36"/>
      <c r="J11" s="36">
        <v>16012</v>
      </c>
      <c r="K11" s="36"/>
      <c r="L11" s="36">
        <v>0</v>
      </c>
      <c r="M11" s="36">
        <v>0</v>
      </c>
      <c r="N11" s="36">
        <v>0</v>
      </c>
      <c r="O11" s="36">
        <v>0</v>
      </c>
      <c r="P11" s="74">
        <v>0</v>
      </c>
      <c r="Q11" s="75">
        <v>0</v>
      </c>
      <c r="R11" s="38">
        <v>317806</v>
      </c>
    </row>
    <row r="12" spans="1:18" x14ac:dyDescent="0.2">
      <c r="A12" s="33" t="s">
        <v>22</v>
      </c>
      <c r="B12" s="34">
        <v>153903</v>
      </c>
      <c r="C12" s="35">
        <v>19883</v>
      </c>
      <c r="D12" s="36"/>
      <c r="E12" s="36">
        <v>35931</v>
      </c>
      <c r="F12" s="36">
        <v>17514</v>
      </c>
      <c r="G12" s="36">
        <v>1754</v>
      </c>
      <c r="H12" s="36">
        <v>28457</v>
      </c>
      <c r="I12" s="36"/>
      <c r="J12" s="36">
        <v>23168</v>
      </c>
      <c r="K12" s="36"/>
      <c r="L12" s="36">
        <v>0</v>
      </c>
      <c r="M12" s="36">
        <v>0</v>
      </c>
      <c r="N12" s="36">
        <v>0</v>
      </c>
      <c r="O12" s="36">
        <v>0</v>
      </c>
      <c r="P12" s="74">
        <v>0</v>
      </c>
      <c r="Q12" s="75">
        <v>0</v>
      </c>
      <c r="R12" s="38">
        <v>280610</v>
      </c>
    </row>
    <row r="13" spans="1:18" x14ac:dyDescent="0.2">
      <c r="A13" s="33" t="s">
        <v>23</v>
      </c>
      <c r="B13" s="34">
        <v>1145</v>
      </c>
      <c r="C13" s="35">
        <v>71</v>
      </c>
      <c r="D13" s="36"/>
      <c r="E13" s="36">
        <v>192</v>
      </c>
      <c r="F13" s="36">
        <v>121</v>
      </c>
      <c r="G13" s="36">
        <v>7</v>
      </c>
      <c r="H13" s="36">
        <v>108</v>
      </c>
      <c r="I13" s="36"/>
      <c r="J13" s="36">
        <v>166</v>
      </c>
      <c r="K13" s="36"/>
      <c r="L13" s="36">
        <v>0</v>
      </c>
      <c r="M13" s="36">
        <v>0</v>
      </c>
      <c r="N13" s="36">
        <v>0</v>
      </c>
      <c r="O13" s="36">
        <v>0</v>
      </c>
      <c r="P13" s="74">
        <v>0</v>
      </c>
      <c r="Q13" s="75">
        <v>0</v>
      </c>
      <c r="R13" s="38">
        <v>1810</v>
      </c>
    </row>
    <row r="14" spans="1:18" x14ac:dyDescent="0.2">
      <c r="A14" s="33" t="s">
        <v>24</v>
      </c>
      <c r="B14" s="34">
        <v>21810</v>
      </c>
      <c r="C14" s="35">
        <v>2618</v>
      </c>
      <c r="D14" s="36"/>
      <c r="E14" s="36">
        <v>6745</v>
      </c>
      <c r="F14" s="36">
        <v>1956</v>
      </c>
      <c r="G14" s="36">
        <v>348</v>
      </c>
      <c r="H14" s="36">
        <v>5314</v>
      </c>
      <c r="I14" s="36"/>
      <c r="J14" s="36">
        <v>2578</v>
      </c>
      <c r="K14" s="36"/>
      <c r="L14" s="36">
        <v>0</v>
      </c>
      <c r="M14" s="36">
        <v>0</v>
      </c>
      <c r="N14" s="36">
        <v>0</v>
      </c>
      <c r="O14" s="36">
        <v>0</v>
      </c>
      <c r="P14" s="74">
        <v>0</v>
      </c>
      <c r="Q14" s="75">
        <v>0</v>
      </c>
      <c r="R14" s="38">
        <v>41369</v>
      </c>
    </row>
    <row r="15" spans="1:18" hidden="1" x14ac:dyDescent="0.2">
      <c r="A15" s="33" t="s">
        <v>25</v>
      </c>
      <c r="B15" s="34"/>
      <c r="C15" s="35"/>
      <c r="D15" s="36"/>
      <c r="E15" s="36"/>
      <c r="F15" s="36"/>
      <c r="G15" s="36"/>
      <c r="H15" s="36"/>
      <c r="I15" s="36"/>
      <c r="J15" s="36"/>
      <c r="K15" s="36"/>
      <c r="L15" s="36">
        <v>0</v>
      </c>
      <c r="M15" s="36">
        <v>0</v>
      </c>
      <c r="N15" s="36">
        <v>0</v>
      </c>
      <c r="O15" s="36">
        <v>0</v>
      </c>
      <c r="P15" s="74">
        <v>0</v>
      </c>
      <c r="Q15" s="75">
        <v>0</v>
      </c>
      <c r="R15" s="38">
        <v>0</v>
      </c>
    </row>
    <row r="16" spans="1:18" x14ac:dyDescent="0.2">
      <c r="A16" s="33" t="s">
        <v>26</v>
      </c>
      <c r="B16" s="34">
        <v>11765</v>
      </c>
      <c r="C16" s="35">
        <v>1461</v>
      </c>
      <c r="D16" s="36"/>
      <c r="E16" s="36">
        <v>2202</v>
      </c>
      <c r="F16" s="36">
        <v>1144</v>
      </c>
      <c r="G16" s="36">
        <v>148</v>
      </c>
      <c r="H16" s="36">
        <v>1743</v>
      </c>
      <c r="I16" s="36"/>
      <c r="J16" s="36">
        <v>1069</v>
      </c>
      <c r="K16" s="36"/>
      <c r="L16" s="36">
        <v>0</v>
      </c>
      <c r="M16" s="36">
        <v>0</v>
      </c>
      <c r="N16" s="36">
        <v>0</v>
      </c>
      <c r="O16" s="36">
        <v>0</v>
      </c>
      <c r="P16" s="74">
        <v>0</v>
      </c>
      <c r="Q16" s="75">
        <v>0</v>
      </c>
      <c r="R16" s="38">
        <v>19532</v>
      </c>
    </row>
    <row r="17" spans="1:20" x14ac:dyDescent="0.2">
      <c r="A17" s="33" t="s">
        <v>27</v>
      </c>
      <c r="B17" s="34">
        <v>17332</v>
      </c>
      <c r="C17" s="35">
        <v>901</v>
      </c>
      <c r="D17" s="36"/>
      <c r="E17" s="36">
        <v>2738</v>
      </c>
      <c r="F17" s="36">
        <v>2779</v>
      </c>
      <c r="G17" s="36">
        <v>171</v>
      </c>
      <c r="H17" s="36">
        <v>3259</v>
      </c>
      <c r="I17" s="36"/>
      <c r="J17" s="36">
        <v>873</v>
      </c>
      <c r="K17" s="36"/>
      <c r="L17" s="36">
        <v>0</v>
      </c>
      <c r="M17" s="36">
        <v>0</v>
      </c>
      <c r="N17" s="36">
        <v>0</v>
      </c>
      <c r="O17" s="36">
        <v>0</v>
      </c>
      <c r="P17" s="74">
        <v>0</v>
      </c>
      <c r="Q17" s="75">
        <v>0</v>
      </c>
      <c r="R17" s="38">
        <v>28053</v>
      </c>
    </row>
    <row r="18" spans="1:20" x14ac:dyDescent="0.2">
      <c r="A18" s="33" t="s">
        <v>28</v>
      </c>
      <c r="B18" s="34">
        <v>6479</v>
      </c>
      <c r="C18" s="35">
        <v>66</v>
      </c>
      <c r="D18" s="36"/>
      <c r="E18" s="36">
        <v>321</v>
      </c>
      <c r="F18" s="36">
        <v>213</v>
      </c>
      <c r="G18" s="36">
        <v>0</v>
      </c>
      <c r="H18" s="36">
        <v>309</v>
      </c>
      <c r="I18" s="36"/>
      <c r="J18" s="36">
        <v>237</v>
      </c>
      <c r="K18" s="36"/>
      <c r="L18" s="36">
        <v>0</v>
      </c>
      <c r="M18" s="36">
        <v>0</v>
      </c>
      <c r="N18" s="36">
        <v>0</v>
      </c>
      <c r="O18" s="36">
        <v>0</v>
      </c>
      <c r="P18" s="74">
        <v>0</v>
      </c>
      <c r="Q18" s="75">
        <v>0</v>
      </c>
      <c r="R18" s="38">
        <v>7625</v>
      </c>
    </row>
    <row r="19" spans="1:20" x14ac:dyDescent="0.2">
      <c r="A19" s="33" t="s">
        <v>29</v>
      </c>
      <c r="B19" s="34">
        <v>3958</v>
      </c>
      <c r="C19" s="35">
        <v>668</v>
      </c>
      <c r="D19" s="36"/>
      <c r="E19" s="36">
        <v>1395</v>
      </c>
      <c r="F19" s="36">
        <v>425</v>
      </c>
      <c r="G19" s="36">
        <v>84</v>
      </c>
      <c r="H19" s="36">
        <v>1366</v>
      </c>
      <c r="I19" s="36"/>
      <c r="J19" s="36">
        <v>726</v>
      </c>
      <c r="K19" s="36"/>
      <c r="L19" s="36">
        <v>0</v>
      </c>
      <c r="M19" s="36">
        <v>0</v>
      </c>
      <c r="N19" s="36">
        <v>0</v>
      </c>
      <c r="O19" s="36">
        <v>0</v>
      </c>
      <c r="P19" s="74">
        <v>0</v>
      </c>
      <c r="Q19" s="75">
        <v>0</v>
      </c>
      <c r="R19" s="38">
        <v>8622</v>
      </c>
    </row>
    <row r="20" spans="1:20" x14ac:dyDescent="0.2">
      <c r="A20" s="33" t="s">
        <v>30</v>
      </c>
      <c r="B20" s="34">
        <v>17</v>
      </c>
      <c r="C20" s="35">
        <v>1</v>
      </c>
      <c r="D20" s="36"/>
      <c r="E20" s="36">
        <v>2</v>
      </c>
      <c r="F20" s="36">
        <v>6</v>
      </c>
      <c r="G20" s="36">
        <v>0</v>
      </c>
      <c r="H20" s="36">
        <v>3</v>
      </c>
      <c r="I20" s="36"/>
      <c r="J20" s="36">
        <v>1</v>
      </c>
      <c r="K20" s="36"/>
      <c r="L20" s="36">
        <v>0</v>
      </c>
      <c r="M20" s="36">
        <v>0</v>
      </c>
      <c r="N20" s="36">
        <v>0</v>
      </c>
      <c r="O20" s="36">
        <v>0</v>
      </c>
      <c r="P20" s="74">
        <v>0</v>
      </c>
      <c r="Q20" s="75">
        <v>0</v>
      </c>
      <c r="R20" s="38">
        <v>30</v>
      </c>
    </row>
    <row r="21" spans="1:20" x14ac:dyDescent="0.2">
      <c r="A21" s="39" t="s">
        <v>31</v>
      </c>
      <c r="B21" s="34">
        <v>459</v>
      </c>
      <c r="C21" s="35">
        <v>42</v>
      </c>
      <c r="D21" s="36"/>
      <c r="E21" s="36">
        <v>88</v>
      </c>
      <c r="F21" s="36">
        <v>25</v>
      </c>
      <c r="G21" s="36">
        <v>6</v>
      </c>
      <c r="H21" s="36">
        <v>41</v>
      </c>
      <c r="I21" s="36"/>
      <c r="J21" s="36">
        <v>44</v>
      </c>
      <c r="K21" s="36"/>
      <c r="L21" s="36">
        <v>0</v>
      </c>
      <c r="M21" s="36">
        <v>0</v>
      </c>
      <c r="N21" s="36">
        <v>0</v>
      </c>
      <c r="O21" s="36">
        <v>0</v>
      </c>
      <c r="P21" s="74">
        <v>0</v>
      </c>
      <c r="Q21" s="75">
        <v>0</v>
      </c>
      <c r="R21" s="38">
        <v>705</v>
      </c>
    </row>
    <row r="22" spans="1:20" x14ac:dyDescent="0.2">
      <c r="A22" s="39" t="s">
        <v>32</v>
      </c>
      <c r="B22" s="34">
        <v>1239</v>
      </c>
      <c r="C22" s="35">
        <v>1</v>
      </c>
      <c r="D22" s="36"/>
      <c r="E22" s="36">
        <v>4</v>
      </c>
      <c r="F22" s="36">
        <v>0</v>
      </c>
      <c r="G22" s="36">
        <v>0</v>
      </c>
      <c r="H22" s="36">
        <v>3</v>
      </c>
      <c r="I22" s="36"/>
      <c r="J22" s="36">
        <v>0</v>
      </c>
      <c r="K22" s="36"/>
      <c r="L22" s="36">
        <v>0</v>
      </c>
      <c r="M22" s="36">
        <v>0</v>
      </c>
      <c r="N22" s="36">
        <v>0</v>
      </c>
      <c r="O22" s="36">
        <v>0</v>
      </c>
      <c r="P22" s="74">
        <v>0</v>
      </c>
      <c r="Q22" s="75">
        <v>0</v>
      </c>
      <c r="R22" s="38">
        <v>1247</v>
      </c>
    </row>
    <row r="23" spans="1:20" x14ac:dyDescent="0.2">
      <c r="A23" s="39" t="s">
        <v>33</v>
      </c>
      <c r="B23" s="34">
        <v>853</v>
      </c>
      <c r="C23" s="35">
        <v>55</v>
      </c>
      <c r="D23" s="36"/>
      <c r="E23" s="36">
        <v>134</v>
      </c>
      <c r="F23" s="36">
        <v>158</v>
      </c>
      <c r="G23" s="36">
        <v>19</v>
      </c>
      <c r="H23" s="36">
        <v>186</v>
      </c>
      <c r="I23" s="36"/>
      <c r="J23" s="36">
        <v>44</v>
      </c>
      <c r="K23" s="36"/>
      <c r="L23" s="36">
        <v>0</v>
      </c>
      <c r="M23" s="36">
        <v>0</v>
      </c>
      <c r="N23" s="36">
        <v>0</v>
      </c>
      <c r="O23" s="36">
        <v>0</v>
      </c>
      <c r="P23" s="74">
        <v>0</v>
      </c>
      <c r="Q23" s="75">
        <v>0</v>
      </c>
      <c r="R23" s="38">
        <v>1449</v>
      </c>
    </row>
    <row r="24" spans="1:20" x14ac:dyDescent="0.2">
      <c r="A24" s="20" t="s">
        <v>44</v>
      </c>
      <c r="B24" s="34">
        <v>106</v>
      </c>
      <c r="C24" s="35">
        <v>96</v>
      </c>
      <c r="D24" s="36"/>
      <c r="E24" s="36">
        <v>12</v>
      </c>
      <c r="F24" s="36">
        <v>38</v>
      </c>
      <c r="G24" s="36">
        <v>0</v>
      </c>
      <c r="H24" s="36">
        <v>29</v>
      </c>
      <c r="I24" s="36"/>
      <c r="J24" s="36">
        <v>2</v>
      </c>
      <c r="K24" s="36"/>
      <c r="L24" s="36">
        <v>0</v>
      </c>
      <c r="M24" s="36">
        <v>0</v>
      </c>
      <c r="N24" s="36">
        <v>0</v>
      </c>
      <c r="O24" s="36">
        <v>0</v>
      </c>
      <c r="P24" s="74">
        <v>0</v>
      </c>
      <c r="Q24" s="75">
        <v>0</v>
      </c>
      <c r="R24" s="38">
        <v>283</v>
      </c>
    </row>
    <row r="25" spans="1:20" ht="13.5" thickBot="1" x14ac:dyDescent="0.25">
      <c r="A25" s="86" t="s">
        <v>63</v>
      </c>
      <c r="B25" s="34">
        <v>109</v>
      </c>
      <c r="C25" s="41">
        <v>0</v>
      </c>
      <c r="D25" s="42"/>
      <c r="E25" s="42">
        <v>27</v>
      </c>
      <c r="F25" s="42">
        <v>13</v>
      </c>
      <c r="G25" s="42">
        <v>0</v>
      </c>
      <c r="H25" s="42">
        <v>12</v>
      </c>
      <c r="I25" s="42"/>
      <c r="J25" s="42">
        <v>8</v>
      </c>
      <c r="K25" s="42"/>
      <c r="L25" s="42"/>
      <c r="M25" s="42"/>
      <c r="N25" s="42"/>
      <c r="O25" s="42"/>
      <c r="P25" s="76"/>
      <c r="Q25" s="87"/>
      <c r="R25" s="38">
        <v>169</v>
      </c>
    </row>
    <row r="26" spans="1:20" ht="13.5" thickTop="1" x14ac:dyDescent="0.2">
      <c r="A26" s="43" t="s">
        <v>34</v>
      </c>
      <c r="B26" s="44">
        <v>1698037</v>
      </c>
      <c r="C26" s="45">
        <v>220266</v>
      </c>
      <c r="D26" s="45"/>
      <c r="E26" s="45">
        <v>471848</v>
      </c>
      <c r="F26" s="45">
        <v>274052</v>
      </c>
      <c r="G26" s="45">
        <v>46888</v>
      </c>
      <c r="H26" s="45">
        <v>433110</v>
      </c>
      <c r="I26" s="45"/>
      <c r="J26" s="45">
        <v>169865</v>
      </c>
      <c r="K26" s="45"/>
      <c r="L26" s="45">
        <v>0</v>
      </c>
      <c r="M26" s="45">
        <v>0</v>
      </c>
      <c r="N26" s="45">
        <v>0</v>
      </c>
      <c r="O26" s="45">
        <v>0</v>
      </c>
      <c r="P26" s="77">
        <v>0</v>
      </c>
      <c r="Q26" s="78">
        <v>0</v>
      </c>
      <c r="R26" s="46">
        <v>3314066</v>
      </c>
    </row>
    <row r="27" spans="1:20" ht="13.5" thickBot="1" x14ac:dyDescent="0.25">
      <c r="A27" s="47" t="s">
        <v>35</v>
      </c>
      <c r="B27" s="48">
        <v>1656375</v>
      </c>
      <c r="C27" s="49">
        <v>147759</v>
      </c>
      <c r="D27" s="49"/>
      <c r="E27" s="49">
        <v>232765</v>
      </c>
      <c r="F27" s="49">
        <v>134179</v>
      </c>
      <c r="G27" s="49">
        <v>32332</v>
      </c>
      <c r="H27" s="49">
        <v>272281</v>
      </c>
      <c r="I27" s="49"/>
      <c r="J27" s="49">
        <v>79892</v>
      </c>
      <c r="K27" s="49"/>
      <c r="L27" s="49">
        <v>0</v>
      </c>
      <c r="M27" s="49">
        <v>0</v>
      </c>
      <c r="N27" s="49">
        <v>0</v>
      </c>
      <c r="O27" s="49">
        <v>0</v>
      </c>
      <c r="P27" s="79">
        <v>0</v>
      </c>
      <c r="Q27" s="80">
        <v>0</v>
      </c>
      <c r="R27" s="50">
        <v>2555583</v>
      </c>
    </row>
    <row r="28" spans="1:20" ht="14.25" thickTop="1" thickBot="1" x14ac:dyDescent="0.25">
      <c r="A28" s="51" t="s">
        <v>36</v>
      </c>
      <c r="B28" s="44">
        <v>3354412</v>
      </c>
      <c r="C28" s="45">
        <v>368025</v>
      </c>
      <c r="D28" s="45">
        <v>0</v>
      </c>
      <c r="E28" s="45">
        <v>704613</v>
      </c>
      <c r="F28" s="45">
        <v>408231</v>
      </c>
      <c r="G28" s="45">
        <v>79220</v>
      </c>
      <c r="H28" s="45">
        <v>705391</v>
      </c>
      <c r="I28" s="45">
        <v>0</v>
      </c>
      <c r="J28" s="45">
        <v>249757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81">
        <v>0</v>
      </c>
      <c r="Q28" s="78">
        <v>0</v>
      </c>
      <c r="R28" s="52">
        <v>5869649</v>
      </c>
    </row>
    <row r="29" spans="1:20" ht="15.75" thickTop="1" x14ac:dyDescent="0.2">
      <c r="A29" s="53"/>
      <c r="B29" s="54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T29" s="55"/>
    </row>
    <row r="30" spans="1:20" ht="16.5" thickBot="1" x14ac:dyDescent="0.3">
      <c r="A30" s="56" t="s">
        <v>37</v>
      </c>
      <c r="B30" s="57"/>
      <c r="C30" s="57"/>
      <c r="D30" s="57"/>
      <c r="E30" s="57"/>
      <c r="F30" s="57"/>
      <c r="G30" s="82" t="s">
        <v>59</v>
      </c>
      <c r="H30" s="57"/>
      <c r="I30" s="57"/>
      <c r="J30" s="57"/>
      <c r="K30" s="57"/>
      <c r="M30" s="57"/>
      <c r="N30" s="82" t="s">
        <v>59</v>
      </c>
      <c r="O30" s="82"/>
      <c r="P30" s="57"/>
      <c r="Q30" s="57"/>
      <c r="R30" s="57"/>
      <c r="T30" s="55"/>
    </row>
    <row r="31" spans="1:20" ht="13.5" thickTop="1" x14ac:dyDescent="0.2">
      <c r="A31" s="58" t="s">
        <v>38</v>
      </c>
      <c r="B31" s="59">
        <v>6882</v>
      </c>
      <c r="C31" s="60">
        <v>2092</v>
      </c>
      <c r="D31" s="60">
        <v>0</v>
      </c>
      <c r="E31" s="60">
        <v>25</v>
      </c>
      <c r="F31" s="60">
        <v>-1917</v>
      </c>
      <c r="G31" s="60">
        <v>-390</v>
      </c>
      <c r="H31" s="60">
        <v>702</v>
      </c>
      <c r="I31" s="60">
        <v>0</v>
      </c>
      <c r="J31" s="60">
        <v>-1185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83">
        <v>0</v>
      </c>
      <c r="R31" s="61">
        <v>6209</v>
      </c>
    </row>
    <row r="32" spans="1:20" ht="13.5" thickBot="1" x14ac:dyDescent="0.25">
      <c r="A32" s="62" t="s">
        <v>35</v>
      </c>
      <c r="B32" s="34">
        <v>2195</v>
      </c>
      <c r="C32" s="36">
        <v>519</v>
      </c>
      <c r="D32" s="36">
        <v>0</v>
      </c>
      <c r="E32" s="36">
        <v>602</v>
      </c>
      <c r="F32" s="36">
        <v>159</v>
      </c>
      <c r="G32" s="36">
        <v>29</v>
      </c>
      <c r="H32" s="36">
        <v>1077</v>
      </c>
      <c r="I32" s="36">
        <v>0</v>
      </c>
      <c r="J32" s="36">
        <v>-43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84">
        <v>0</v>
      </c>
      <c r="R32" s="63">
        <v>4538</v>
      </c>
    </row>
    <row r="33" spans="1:18" ht="15.75" thickTop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6.5" thickBot="1" x14ac:dyDescent="0.3">
      <c r="A34" s="64" t="s">
        <v>39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82" t="s">
        <v>60</v>
      </c>
      <c r="M34" s="57"/>
      <c r="N34" s="82" t="s">
        <v>60</v>
      </c>
      <c r="O34" s="82"/>
      <c r="P34" s="57"/>
      <c r="Q34" s="57"/>
      <c r="R34" s="57"/>
    </row>
    <row r="35" spans="1:18" ht="13.5" thickTop="1" x14ac:dyDescent="0.2">
      <c r="A35" s="65" t="s">
        <v>40</v>
      </c>
      <c r="B35" s="59">
        <v>1704919</v>
      </c>
      <c r="C35" s="60">
        <v>222358</v>
      </c>
      <c r="D35" s="60">
        <v>0</v>
      </c>
      <c r="E35" s="60">
        <v>471873</v>
      </c>
      <c r="F35" s="60">
        <v>272135</v>
      </c>
      <c r="G35" s="60">
        <v>46498</v>
      </c>
      <c r="H35" s="60">
        <v>433812</v>
      </c>
      <c r="I35" s="60">
        <v>0</v>
      </c>
      <c r="J35" s="60">
        <v>168680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83">
        <v>0</v>
      </c>
      <c r="R35" s="61">
        <v>3320275</v>
      </c>
    </row>
    <row r="36" spans="1:18" ht="13.5" thickBot="1" x14ac:dyDescent="0.25">
      <c r="A36" s="62" t="s">
        <v>35</v>
      </c>
      <c r="B36" s="34">
        <v>1658570</v>
      </c>
      <c r="C36" s="36">
        <v>148278</v>
      </c>
      <c r="D36" s="36">
        <v>0</v>
      </c>
      <c r="E36" s="36">
        <v>233367</v>
      </c>
      <c r="F36" s="36">
        <v>134338</v>
      </c>
      <c r="G36" s="36">
        <v>32361</v>
      </c>
      <c r="H36" s="36">
        <v>273358</v>
      </c>
      <c r="I36" s="36">
        <v>0</v>
      </c>
      <c r="J36" s="36">
        <v>79849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84">
        <v>0</v>
      </c>
      <c r="R36" s="63">
        <v>2560121</v>
      </c>
    </row>
    <row r="37" spans="1:18" ht="17.25" thickTop="1" thickBot="1" x14ac:dyDescent="0.3">
      <c r="A37" s="53"/>
      <c r="B37" s="53"/>
      <c r="C37" s="53"/>
      <c r="D37" s="53"/>
      <c r="E37" s="66" t="s">
        <v>41</v>
      </c>
      <c r="F37" s="66"/>
      <c r="G37" s="66"/>
      <c r="H37" s="53"/>
      <c r="I37" s="66" t="s">
        <v>41</v>
      </c>
      <c r="J37" s="67"/>
      <c r="K37" s="67"/>
      <c r="L37" s="67"/>
      <c r="M37" s="67"/>
      <c r="N37" s="67"/>
      <c r="O37" s="67"/>
      <c r="P37" s="67"/>
      <c r="Q37" s="67"/>
      <c r="R37" s="68">
        <v>5880396</v>
      </c>
    </row>
    <row r="38" spans="1:18" ht="15.75" thickTop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3"/>
    </row>
    <row r="39" spans="1:18" x14ac:dyDescent="0.2">
      <c r="B39" s="3" t="s">
        <v>64</v>
      </c>
    </row>
  </sheetData>
  <printOptions horizontalCentered="1" verticalCentered="1"/>
  <pageMargins left="0.39370078740157483" right="0.39370078740157483" top="0.78740157480314965" bottom="0.39370078740157483" header="0" footer="0"/>
  <pageSetup paperSize="9" scale="9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D467-38BC-400C-8CB4-10F44CA2A55A}">
  <dimension ref="A1:T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5" width="9.28515625" style="3" hidden="1" customWidth="1"/>
    <col min="16" max="16" width="9.85546875" style="3" hidden="1" customWidth="1"/>
    <col min="17" max="17" width="9.28515625" style="3" hidden="1" customWidth="1"/>
    <col min="18" max="18" width="12.7109375" style="3" customWidth="1"/>
    <col min="19" max="19" width="9.140625" style="3"/>
    <col min="20" max="20" width="13.7109375" style="3" customWidth="1"/>
    <col min="21" max="16384" width="9.140625" style="3"/>
  </cols>
  <sheetData>
    <row r="1" spans="1:18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/>
      <c r="R1" s="4"/>
    </row>
    <row r="2" spans="1:18" ht="23.25" x14ac:dyDescent="0.35">
      <c r="A2" s="4" t="s">
        <v>1</v>
      </c>
      <c r="B2" s="5"/>
      <c r="C2" s="6" t="s">
        <v>65</v>
      </c>
      <c r="D2" s="7"/>
      <c r="E2" s="2"/>
      <c r="F2" s="2"/>
      <c r="G2" s="2"/>
      <c r="H2" s="13"/>
      <c r="I2" s="2"/>
      <c r="J2" s="2"/>
      <c r="K2" s="2"/>
      <c r="M2" s="2"/>
      <c r="N2" s="13" t="s">
        <v>49</v>
      </c>
      <c r="O2" s="13"/>
      <c r="P2" s="2"/>
      <c r="Q2" s="2"/>
      <c r="R2" s="2"/>
    </row>
    <row r="3" spans="1:18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 thickBot="1" x14ac:dyDescent="0.3">
      <c r="A4" s="10" t="s">
        <v>3</v>
      </c>
      <c r="B4" s="2"/>
      <c r="C4" s="11"/>
      <c r="D4" s="12"/>
      <c r="E4" s="12" t="s">
        <v>65</v>
      </c>
      <c r="F4" s="13"/>
      <c r="G4" s="14"/>
      <c r="H4" s="2"/>
      <c r="I4" s="2"/>
      <c r="J4" s="9"/>
      <c r="K4" s="2"/>
      <c r="L4" s="2"/>
      <c r="M4" s="2"/>
      <c r="N4" s="2"/>
    </row>
    <row r="5" spans="1:18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9"/>
    </row>
    <row r="6" spans="1:18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2">
        <v>217</v>
      </c>
      <c r="M6" s="22">
        <v>218</v>
      </c>
      <c r="N6" s="22">
        <v>221</v>
      </c>
      <c r="O6" s="22" t="s">
        <v>50</v>
      </c>
      <c r="P6" s="22" t="s">
        <v>51</v>
      </c>
      <c r="Q6" s="69" t="s">
        <v>52</v>
      </c>
      <c r="R6" s="23" t="s">
        <v>7</v>
      </c>
    </row>
    <row r="7" spans="1:18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53</v>
      </c>
      <c r="M7" s="26" t="s">
        <v>54</v>
      </c>
      <c r="N7" s="26" t="s">
        <v>55</v>
      </c>
      <c r="O7" s="70" t="s">
        <v>56</v>
      </c>
      <c r="P7" s="70" t="s">
        <v>57</v>
      </c>
      <c r="Q7" s="71" t="s">
        <v>58</v>
      </c>
      <c r="R7" s="27"/>
    </row>
    <row r="8" spans="1:18" ht="13.5" thickTop="1" x14ac:dyDescent="0.2">
      <c r="A8" s="28" t="s">
        <v>18</v>
      </c>
      <c r="B8" s="29">
        <v>902023</v>
      </c>
      <c r="C8" s="30">
        <v>120077</v>
      </c>
      <c r="D8" s="31"/>
      <c r="E8" s="31">
        <v>250574</v>
      </c>
      <c r="F8" s="31">
        <v>147519</v>
      </c>
      <c r="G8" s="31">
        <v>26116</v>
      </c>
      <c r="H8" s="31">
        <v>223642</v>
      </c>
      <c r="I8" s="31"/>
      <c r="J8" s="31">
        <v>82753</v>
      </c>
      <c r="K8" s="31"/>
      <c r="L8" s="31"/>
      <c r="M8" s="31"/>
      <c r="N8" s="31"/>
      <c r="O8" s="31"/>
      <c r="P8" s="72"/>
      <c r="Q8" s="73"/>
      <c r="R8" s="32">
        <v>1752704</v>
      </c>
    </row>
    <row r="9" spans="1:18" x14ac:dyDescent="0.2">
      <c r="A9" s="33" t="s">
        <v>19</v>
      </c>
      <c r="B9" s="34">
        <v>248687</v>
      </c>
      <c r="C9" s="35">
        <v>29483</v>
      </c>
      <c r="D9" s="36"/>
      <c r="E9" s="36">
        <v>100795</v>
      </c>
      <c r="F9" s="36">
        <v>60190</v>
      </c>
      <c r="G9" s="36">
        <v>9465</v>
      </c>
      <c r="H9" s="36">
        <v>95610</v>
      </c>
      <c r="I9" s="36"/>
      <c r="J9" s="36">
        <v>26414</v>
      </c>
      <c r="K9" s="36"/>
      <c r="L9" s="36"/>
      <c r="M9" s="36"/>
      <c r="N9" s="36"/>
      <c r="O9" s="36"/>
      <c r="P9" s="74"/>
      <c r="Q9" s="75"/>
      <c r="R9" s="37">
        <v>570644</v>
      </c>
    </row>
    <row r="10" spans="1:18" x14ac:dyDescent="0.2">
      <c r="A10" s="33" t="s">
        <v>20</v>
      </c>
      <c r="B10" s="34">
        <v>1823472</v>
      </c>
      <c r="C10" s="35">
        <v>170057</v>
      </c>
      <c r="D10" s="36"/>
      <c r="E10" s="36">
        <v>276067</v>
      </c>
      <c r="F10" s="36">
        <v>151264</v>
      </c>
      <c r="G10" s="36">
        <v>36700</v>
      </c>
      <c r="H10" s="36">
        <v>310466</v>
      </c>
      <c r="I10" s="36"/>
      <c r="J10" s="36">
        <v>96256</v>
      </c>
      <c r="K10" s="36"/>
      <c r="L10" s="36"/>
      <c r="M10" s="36"/>
      <c r="N10" s="36"/>
      <c r="O10" s="36"/>
      <c r="P10" s="74"/>
      <c r="Q10" s="75"/>
      <c r="R10" s="38">
        <v>2864282</v>
      </c>
    </row>
    <row r="11" spans="1:18" x14ac:dyDescent="0.2">
      <c r="A11" s="33" t="s">
        <v>21</v>
      </c>
      <c r="B11" s="34">
        <v>172070</v>
      </c>
      <c r="C11" s="35">
        <v>20653</v>
      </c>
      <c r="D11" s="36"/>
      <c r="E11" s="36">
        <v>39376</v>
      </c>
      <c r="F11" s="36">
        <v>26229</v>
      </c>
      <c r="G11" s="36">
        <v>4862</v>
      </c>
      <c r="H11" s="36">
        <v>42989</v>
      </c>
      <c r="I11" s="36"/>
      <c r="J11" s="36">
        <v>15146</v>
      </c>
      <c r="K11" s="36"/>
      <c r="L11" s="36"/>
      <c r="M11" s="36"/>
      <c r="N11" s="36"/>
      <c r="O11" s="36"/>
      <c r="P11" s="74"/>
      <c r="Q11" s="75"/>
      <c r="R11" s="38">
        <v>321325</v>
      </c>
    </row>
    <row r="12" spans="1:18" x14ac:dyDescent="0.2">
      <c r="A12" s="33" t="s">
        <v>22</v>
      </c>
      <c r="B12" s="34">
        <v>128527</v>
      </c>
      <c r="C12" s="35">
        <v>16540</v>
      </c>
      <c r="D12" s="36"/>
      <c r="E12" s="36">
        <v>30028</v>
      </c>
      <c r="F12" s="36">
        <v>15603</v>
      </c>
      <c r="G12" s="36">
        <v>1554</v>
      </c>
      <c r="H12" s="36">
        <v>25358</v>
      </c>
      <c r="I12" s="36"/>
      <c r="J12" s="36">
        <v>20303</v>
      </c>
      <c r="K12" s="36"/>
      <c r="L12" s="36"/>
      <c r="M12" s="36"/>
      <c r="N12" s="36"/>
      <c r="O12" s="36"/>
      <c r="P12" s="74"/>
      <c r="Q12" s="75"/>
      <c r="R12" s="38">
        <v>237913</v>
      </c>
    </row>
    <row r="13" spans="1:18" x14ac:dyDescent="0.2">
      <c r="A13" s="33" t="s">
        <v>23</v>
      </c>
      <c r="B13" s="34">
        <v>1109</v>
      </c>
      <c r="C13" s="35">
        <v>83</v>
      </c>
      <c r="D13" s="36"/>
      <c r="E13" s="36">
        <v>259</v>
      </c>
      <c r="F13" s="36">
        <v>114</v>
      </c>
      <c r="G13" s="36">
        <v>7</v>
      </c>
      <c r="H13" s="36">
        <v>119</v>
      </c>
      <c r="I13" s="36"/>
      <c r="J13" s="36">
        <v>187</v>
      </c>
      <c r="K13" s="36"/>
      <c r="L13" s="36"/>
      <c r="M13" s="36"/>
      <c r="N13" s="36"/>
      <c r="O13" s="36"/>
      <c r="P13" s="74"/>
      <c r="Q13" s="75"/>
      <c r="R13" s="38">
        <v>1878</v>
      </c>
    </row>
    <row r="14" spans="1:18" x14ac:dyDescent="0.2">
      <c r="A14" s="33" t="s">
        <v>24</v>
      </c>
      <c r="B14" s="34">
        <v>22281</v>
      </c>
      <c r="C14" s="35">
        <v>2760</v>
      </c>
      <c r="D14" s="36"/>
      <c r="E14" s="36">
        <v>7070</v>
      </c>
      <c r="F14" s="36">
        <v>2044</v>
      </c>
      <c r="G14" s="36">
        <v>350</v>
      </c>
      <c r="H14" s="36">
        <v>5606</v>
      </c>
      <c r="I14" s="36"/>
      <c r="J14" s="36">
        <v>2683</v>
      </c>
      <c r="K14" s="36"/>
      <c r="L14" s="36"/>
      <c r="M14" s="36"/>
      <c r="N14" s="36"/>
      <c r="O14" s="36"/>
      <c r="P14" s="74"/>
      <c r="Q14" s="75"/>
      <c r="R14" s="38">
        <v>42794</v>
      </c>
    </row>
    <row r="15" spans="1:18" hidden="1" x14ac:dyDescent="0.2">
      <c r="A15" s="33" t="s">
        <v>25</v>
      </c>
      <c r="B15" s="34">
        <v>0</v>
      </c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74"/>
      <c r="Q15" s="75"/>
      <c r="R15" s="38">
        <v>0</v>
      </c>
    </row>
    <row r="16" spans="1:18" x14ac:dyDescent="0.2">
      <c r="A16" s="33" t="s">
        <v>26</v>
      </c>
      <c r="B16" s="34">
        <v>11656</v>
      </c>
      <c r="C16" s="35">
        <v>1490</v>
      </c>
      <c r="D16" s="36"/>
      <c r="E16" s="36">
        <v>2086</v>
      </c>
      <c r="F16" s="36">
        <v>1175</v>
      </c>
      <c r="G16" s="36">
        <v>140</v>
      </c>
      <c r="H16" s="36">
        <v>1839</v>
      </c>
      <c r="I16" s="36"/>
      <c r="J16" s="36">
        <v>1016</v>
      </c>
      <c r="K16" s="36"/>
      <c r="L16" s="36"/>
      <c r="M16" s="36"/>
      <c r="N16" s="36"/>
      <c r="O16" s="36"/>
      <c r="P16" s="74"/>
      <c r="Q16" s="75"/>
      <c r="R16" s="38">
        <v>19402</v>
      </c>
    </row>
    <row r="17" spans="1:20" x14ac:dyDescent="0.2">
      <c r="A17" s="33" t="s">
        <v>27</v>
      </c>
      <c r="B17" s="34">
        <v>17590</v>
      </c>
      <c r="C17" s="35">
        <v>827</v>
      </c>
      <c r="D17" s="36"/>
      <c r="E17" s="36">
        <v>2890</v>
      </c>
      <c r="F17" s="36">
        <v>2708</v>
      </c>
      <c r="G17" s="36">
        <v>224</v>
      </c>
      <c r="H17" s="36">
        <v>3404</v>
      </c>
      <c r="I17" s="36"/>
      <c r="J17" s="36">
        <v>927</v>
      </c>
      <c r="K17" s="36"/>
      <c r="L17" s="36"/>
      <c r="M17" s="36"/>
      <c r="N17" s="36"/>
      <c r="O17" s="36"/>
      <c r="P17" s="74"/>
      <c r="Q17" s="75"/>
      <c r="R17" s="38">
        <v>28570</v>
      </c>
    </row>
    <row r="18" spans="1:20" x14ac:dyDescent="0.2">
      <c r="A18" s="33" t="s">
        <v>28</v>
      </c>
      <c r="B18" s="34">
        <v>7068</v>
      </c>
      <c r="C18" s="35">
        <v>77</v>
      </c>
      <c r="D18" s="36"/>
      <c r="E18" s="36">
        <v>780</v>
      </c>
      <c r="F18" s="36">
        <v>228</v>
      </c>
      <c r="G18" s="36">
        <v>1</v>
      </c>
      <c r="H18" s="36">
        <v>367</v>
      </c>
      <c r="I18" s="36"/>
      <c r="J18" s="36">
        <v>265</v>
      </c>
      <c r="K18" s="36"/>
      <c r="L18" s="36"/>
      <c r="M18" s="36"/>
      <c r="N18" s="36"/>
      <c r="O18" s="36"/>
      <c r="P18" s="74"/>
      <c r="Q18" s="75"/>
      <c r="R18" s="38">
        <v>8786</v>
      </c>
    </row>
    <row r="19" spans="1:20" x14ac:dyDescent="0.2">
      <c r="A19" s="33" t="s">
        <v>29</v>
      </c>
      <c r="B19" s="34">
        <v>4044</v>
      </c>
      <c r="C19" s="35">
        <v>607</v>
      </c>
      <c r="D19" s="36"/>
      <c r="E19" s="36">
        <v>1391</v>
      </c>
      <c r="F19" s="36">
        <v>481</v>
      </c>
      <c r="G19" s="36">
        <v>67</v>
      </c>
      <c r="H19" s="36">
        <v>1522</v>
      </c>
      <c r="I19" s="36"/>
      <c r="J19" s="36">
        <v>795</v>
      </c>
      <c r="K19" s="36"/>
      <c r="L19" s="36"/>
      <c r="M19" s="36"/>
      <c r="N19" s="36"/>
      <c r="O19" s="36"/>
      <c r="P19" s="74"/>
      <c r="Q19" s="75"/>
      <c r="R19" s="38">
        <v>8907</v>
      </c>
    </row>
    <row r="20" spans="1:20" x14ac:dyDescent="0.2">
      <c r="A20" s="33" t="s">
        <v>30</v>
      </c>
      <c r="B20" s="34">
        <v>14</v>
      </c>
      <c r="C20" s="35">
        <v>1</v>
      </c>
      <c r="D20" s="36"/>
      <c r="E20" s="36">
        <v>5</v>
      </c>
      <c r="F20" s="36">
        <v>3</v>
      </c>
      <c r="G20" s="36">
        <v>0</v>
      </c>
      <c r="H20" s="36">
        <v>4</v>
      </c>
      <c r="I20" s="36"/>
      <c r="J20" s="36">
        <v>1</v>
      </c>
      <c r="K20" s="36"/>
      <c r="L20" s="36"/>
      <c r="M20" s="36"/>
      <c r="N20" s="36"/>
      <c r="O20" s="36"/>
      <c r="P20" s="74"/>
      <c r="Q20" s="75"/>
      <c r="R20" s="38">
        <v>28</v>
      </c>
    </row>
    <row r="21" spans="1:20" x14ac:dyDescent="0.2">
      <c r="A21" s="39" t="s">
        <v>31</v>
      </c>
      <c r="B21" s="34">
        <v>407</v>
      </c>
      <c r="C21" s="35">
        <v>43</v>
      </c>
      <c r="D21" s="36"/>
      <c r="E21" s="36">
        <v>96</v>
      </c>
      <c r="F21" s="36">
        <v>32</v>
      </c>
      <c r="G21" s="36">
        <v>3</v>
      </c>
      <c r="H21" s="36">
        <v>48</v>
      </c>
      <c r="I21" s="36"/>
      <c r="J21" s="36">
        <v>45</v>
      </c>
      <c r="K21" s="36"/>
      <c r="L21" s="36"/>
      <c r="M21" s="36"/>
      <c r="N21" s="36"/>
      <c r="O21" s="36"/>
      <c r="P21" s="74"/>
      <c r="Q21" s="75"/>
      <c r="R21" s="38">
        <v>674</v>
      </c>
    </row>
    <row r="22" spans="1:20" x14ac:dyDescent="0.2">
      <c r="A22" s="39" t="s">
        <v>32</v>
      </c>
      <c r="B22" s="34">
        <v>1307</v>
      </c>
      <c r="C22" s="35">
        <v>0</v>
      </c>
      <c r="D22" s="36"/>
      <c r="E22" s="36">
        <v>2</v>
      </c>
      <c r="F22" s="36">
        <v>0</v>
      </c>
      <c r="G22" s="36">
        <v>0</v>
      </c>
      <c r="H22" s="36">
        <v>2</v>
      </c>
      <c r="I22" s="36"/>
      <c r="J22" s="36">
        <v>0</v>
      </c>
      <c r="K22" s="36"/>
      <c r="L22" s="36"/>
      <c r="M22" s="36"/>
      <c r="N22" s="36"/>
      <c r="O22" s="36"/>
      <c r="P22" s="74"/>
      <c r="Q22" s="75"/>
      <c r="R22" s="38">
        <v>1311</v>
      </c>
    </row>
    <row r="23" spans="1:20" x14ac:dyDescent="0.2">
      <c r="A23" s="39" t="s">
        <v>33</v>
      </c>
      <c r="B23" s="34">
        <v>1066</v>
      </c>
      <c r="C23" s="35">
        <v>64</v>
      </c>
      <c r="D23" s="36"/>
      <c r="E23" s="36">
        <v>176</v>
      </c>
      <c r="F23" s="36">
        <v>186</v>
      </c>
      <c r="G23" s="36">
        <v>20</v>
      </c>
      <c r="H23" s="36">
        <v>238</v>
      </c>
      <c r="I23" s="36"/>
      <c r="J23" s="36">
        <v>45</v>
      </c>
      <c r="K23" s="36"/>
      <c r="L23" s="36"/>
      <c r="M23" s="36"/>
      <c r="N23" s="36"/>
      <c r="O23" s="36"/>
      <c r="P23" s="74"/>
      <c r="Q23" s="75"/>
      <c r="R23" s="38">
        <v>1795</v>
      </c>
    </row>
    <row r="24" spans="1:20" x14ac:dyDescent="0.2">
      <c r="A24" s="20" t="s">
        <v>44</v>
      </c>
      <c r="B24" s="34">
        <v>148</v>
      </c>
      <c r="C24" s="35">
        <v>110</v>
      </c>
      <c r="D24" s="36"/>
      <c r="E24" s="36">
        <v>10</v>
      </c>
      <c r="F24" s="36">
        <v>40</v>
      </c>
      <c r="G24" s="36">
        <v>0</v>
      </c>
      <c r="H24" s="36">
        <v>44</v>
      </c>
      <c r="I24" s="36"/>
      <c r="J24" s="36">
        <v>1</v>
      </c>
      <c r="K24" s="36"/>
      <c r="L24" s="36"/>
      <c r="M24" s="36"/>
      <c r="N24" s="36"/>
      <c r="O24" s="36"/>
      <c r="P24" s="74"/>
      <c r="Q24" s="75"/>
      <c r="R24" s="38">
        <v>353</v>
      </c>
    </row>
    <row r="25" spans="1:20" ht="13.5" thickBot="1" x14ac:dyDescent="0.25">
      <c r="A25" s="86" t="s">
        <v>63</v>
      </c>
      <c r="B25" s="88">
        <v>623</v>
      </c>
      <c r="C25" s="41">
        <v>53</v>
      </c>
      <c r="D25" s="42"/>
      <c r="E25" s="42">
        <v>111</v>
      </c>
      <c r="F25" s="42">
        <v>130</v>
      </c>
      <c r="G25" s="42">
        <v>3</v>
      </c>
      <c r="H25" s="42">
        <v>168</v>
      </c>
      <c r="I25" s="42"/>
      <c r="J25" s="42">
        <v>64</v>
      </c>
      <c r="K25" s="42"/>
      <c r="L25" s="42"/>
      <c r="M25" s="42"/>
      <c r="N25" s="42"/>
      <c r="O25" s="42"/>
      <c r="P25" s="76"/>
      <c r="Q25" s="87"/>
      <c r="R25" s="38">
        <v>1152</v>
      </c>
    </row>
    <row r="26" spans="1:20" ht="13.5" thickTop="1" x14ac:dyDescent="0.2">
      <c r="A26" s="43" t="s">
        <v>34</v>
      </c>
      <c r="B26" s="44">
        <v>1687933</v>
      </c>
      <c r="C26" s="45">
        <v>213249</v>
      </c>
      <c r="D26" s="45"/>
      <c r="E26" s="45">
        <v>473315</v>
      </c>
      <c r="F26" s="45">
        <v>271279</v>
      </c>
      <c r="G26" s="45">
        <v>47048</v>
      </c>
      <c r="H26" s="45">
        <v>433630</v>
      </c>
      <c r="I26" s="45"/>
      <c r="J26" s="45">
        <v>165303</v>
      </c>
      <c r="K26" s="45"/>
      <c r="L26" s="45"/>
      <c r="M26" s="45"/>
      <c r="N26" s="45"/>
      <c r="O26" s="45"/>
      <c r="P26" s="77"/>
      <c r="Q26" s="78"/>
      <c r="R26" s="46">
        <v>3291757</v>
      </c>
    </row>
    <row r="27" spans="1:20" ht="13.5" thickBot="1" x14ac:dyDescent="0.25">
      <c r="A27" s="47" t="s">
        <v>35</v>
      </c>
      <c r="B27" s="48">
        <v>1654159</v>
      </c>
      <c r="C27" s="49">
        <v>149676</v>
      </c>
      <c r="D27" s="49"/>
      <c r="E27" s="49">
        <v>238401</v>
      </c>
      <c r="F27" s="49">
        <v>136667</v>
      </c>
      <c r="G27" s="49">
        <v>32464</v>
      </c>
      <c r="H27" s="49">
        <v>277796</v>
      </c>
      <c r="I27" s="49"/>
      <c r="J27" s="49">
        <v>81598</v>
      </c>
      <c r="K27" s="49"/>
      <c r="L27" s="49"/>
      <c r="M27" s="49"/>
      <c r="N27" s="49"/>
      <c r="O27" s="49"/>
      <c r="P27" s="79"/>
      <c r="Q27" s="80"/>
      <c r="R27" s="50">
        <v>2570761</v>
      </c>
    </row>
    <row r="28" spans="1:20" ht="14.25" thickTop="1" thickBot="1" x14ac:dyDescent="0.25">
      <c r="A28" s="51" t="s">
        <v>36</v>
      </c>
      <c r="B28" s="44">
        <v>3342092</v>
      </c>
      <c r="C28" s="45">
        <v>362925</v>
      </c>
      <c r="D28" s="45">
        <v>0</v>
      </c>
      <c r="E28" s="45">
        <v>711716</v>
      </c>
      <c r="F28" s="45">
        <v>407946</v>
      </c>
      <c r="G28" s="45">
        <v>79512</v>
      </c>
      <c r="H28" s="45">
        <v>711426</v>
      </c>
      <c r="I28" s="45">
        <v>0</v>
      </c>
      <c r="J28" s="45">
        <v>246901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81">
        <v>0</v>
      </c>
      <c r="Q28" s="78">
        <v>0</v>
      </c>
      <c r="R28" s="52">
        <v>5862518</v>
      </c>
    </row>
    <row r="29" spans="1:20" ht="15.75" thickTop="1" x14ac:dyDescent="0.2">
      <c r="A29" s="53"/>
      <c r="B29" s="54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T29" s="55"/>
    </row>
    <row r="30" spans="1:20" ht="16.5" thickBot="1" x14ac:dyDescent="0.3">
      <c r="A30" s="56" t="s">
        <v>37</v>
      </c>
      <c r="B30" s="57"/>
      <c r="C30" s="57"/>
      <c r="D30" s="57"/>
      <c r="E30" s="57"/>
      <c r="F30" s="57"/>
      <c r="G30" s="57"/>
      <c r="H30" s="82" t="s">
        <v>59</v>
      </c>
      <c r="I30" s="57"/>
      <c r="J30" s="57"/>
      <c r="K30" s="57"/>
      <c r="M30" s="57"/>
      <c r="N30" s="82" t="s">
        <v>59</v>
      </c>
      <c r="O30" s="82"/>
      <c r="P30" s="57"/>
      <c r="Q30" s="57"/>
      <c r="R30" s="57"/>
      <c r="T30" s="55"/>
    </row>
    <row r="31" spans="1:20" ht="13.5" thickTop="1" x14ac:dyDescent="0.2">
      <c r="A31" s="58" t="s">
        <v>38</v>
      </c>
      <c r="B31" s="59">
        <v>4999</v>
      </c>
      <c r="C31" s="60">
        <v>2530</v>
      </c>
      <c r="D31" s="60">
        <v>0</v>
      </c>
      <c r="E31" s="60">
        <v>43</v>
      </c>
      <c r="F31" s="60">
        <v>-2028</v>
      </c>
      <c r="G31" s="60">
        <v>-251</v>
      </c>
      <c r="H31" s="60">
        <v>66</v>
      </c>
      <c r="I31" s="60">
        <v>0</v>
      </c>
      <c r="J31" s="60">
        <v>-597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83">
        <v>0</v>
      </c>
      <c r="R31" s="61">
        <v>4762</v>
      </c>
    </row>
    <row r="32" spans="1:20" ht="13.5" thickBot="1" x14ac:dyDescent="0.25">
      <c r="A32" s="62" t="s">
        <v>35</v>
      </c>
      <c r="B32" s="34">
        <v>4535</v>
      </c>
      <c r="C32" s="36">
        <v>311</v>
      </c>
      <c r="D32" s="36">
        <v>0</v>
      </c>
      <c r="E32" s="36">
        <v>568</v>
      </c>
      <c r="F32" s="36">
        <v>336</v>
      </c>
      <c r="G32" s="36">
        <v>33</v>
      </c>
      <c r="H32" s="36">
        <v>1001</v>
      </c>
      <c r="I32" s="36">
        <v>0</v>
      </c>
      <c r="J32" s="36">
        <v>-76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84">
        <v>0</v>
      </c>
      <c r="R32" s="63">
        <v>6708</v>
      </c>
    </row>
    <row r="33" spans="1:18" ht="15.75" thickTop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6.5" thickBot="1" x14ac:dyDescent="0.3">
      <c r="A34" s="64" t="s">
        <v>39</v>
      </c>
      <c r="B34" s="57"/>
      <c r="C34" s="57"/>
      <c r="D34" s="57"/>
      <c r="E34" s="57"/>
      <c r="F34" s="57"/>
      <c r="G34" s="57"/>
      <c r="H34" s="82" t="s">
        <v>60</v>
      </c>
      <c r="I34" s="57"/>
      <c r="J34" s="57"/>
      <c r="K34" s="57"/>
      <c r="M34" s="57"/>
      <c r="N34" s="82" t="s">
        <v>60</v>
      </c>
      <c r="O34" s="82"/>
      <c r="P34" s="57"/>
      <c r="Q34" s="57"/>
      <c r="R34" s="57"/>
    </row>
    <row r="35" spans="1:18" ht="13.5" thickTop="1" x14ac:dyDescent="0.2">
      <c r="A35" s="65" t="s">
        <v>40</v>
      </c>
      <c r="B35" s="59">
        <v>1692932</v>
      </c>
      <c r="C35" s="60">
        <v>215779</v>
      </c>
      <c r="D35" s="60">
        <v>0</v>
      </c>
      <c r="E35" s="60">
        <v>473358</v>
      </c>
      <c r="F35" s="60">
        <v>269251</v>
      </c>
      <c r="G35" s="60">
        <v>46797</v>
      </c>
      <c r="H35" s="60">
        <v>433696</v>
      </c>
      <c r="I35" s="60">
        <v>0</v>
      </c>
      <c r="J35" s="60">
        <v>164706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83">
        <v>0</v>
      </c>
      <c r="R35" s="61">
        <v>3296519</v>
      </c>
    </row>
    <row r="36" spans="1:18" ht="13.5" thickBot="1" x14ac:dyDescent="0.25">
      <c r="A36" s="62" t="s">
        <v>35</v>
      </c>
      <c r="B36" s="34">
        <v>1658694</v>
      </c>
      <c r="C36" s="36">
        <v>149987</v>
      </c>
      <c r="D36" s="36">
        <v>0</v>
      </c>
      <c r="E36" s="36">
        <v>238969</v>
      </c>
      <c r="F36" s="36">
        <v>137003</v>
      </c>
      <c r="G36" s="36">
        <v>32497</v>
      </c>
      <c r="H36" s="36">
        <v>278797</v>
      </c>
      <c r="I36" s="36">
        <v>0</v>
      </c>
      <c r="J36" s="36">
        <v>81522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84">
        <v>0</v>
      </c>
      <c r="R36" s="63">
        <v>2577469</v>
      </c>
    </row>
    <row r="37" spans="1:18" ht="17.25" thickTop="1" thickBot="1" x14ac:dyDescent="0.3">
      <c r="A37" s="53"/>
      <c r="B37" s="53"/>
      <c r="C37" s="53"/>
      <c r="D37" s="53"/>
      <c r="E37" s="66" t="s">
        <v>41</v>
      </c>
      <c r="F37" s="66"/>
      <c r="G37" s="66"/>
      <c r="H37" s="53"/>
      <c r="I37" s="66" t="s">
        <v>41</v>
      </c>
      <c r="J37" s="67"/>
      <c r="K37" s="67"/>
      <c r="L37" s="67"/>
      <c r="M37" s="67"/>
      <c r="N37" s="67"/>
      <c r="O37" s="67"/>
      <c r="P37" s="67"/>
      <c r="Q37" s="67"/>
      <c r="R37" s="68">
        <v>5873988</v>
      </c>
    </row>
    <row r="38" spans="1:18" ht="15.75" thickTop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3"/>
    </row>
    <row r="39" spans="1:18" x14ac:dyDescent="0.2">
      <c r="B39" s="3" t="s">
        <v>66</v>
      </c>
    </row>
  </sheetData>
  <printOptions horizontalCentered="1" verticalCentered="1"/>
  <pageMargins left="0.59055118110236227" right="0.59055118110236227" top="0.78740157480314965" bottom="0.39370078740157483" header="0" footer="0"/>
  <pageSetup paperSize="9" scale="9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012D-E058-41DF-ADAF-B336C8E91F19}">
  <dimension ref="A1:T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5" width="9.28515625" style="3" hidden="1" customWidth="1"/>
    <col min="16" max="16" width="9.85546875" style="3" hidden="1" customWidth="1"/>
    <col min="17" max="17" width="9.28515625" style="3" hidden="1" customWidth="1"/>
    <col min="18" max="18" width="12.7109375" style="3" customWidth="1"/>
    <col min="19" max="19" width="9.140625" style="3"/>
    <col min="20" max="20" width="13.7109375" style="3" customWidth="1"/>
    <col min="21" max="16384" width="9.140625" style="3"/>
  </cols>
  <sheetData>
    <row r="1" spans="1:18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/>
      <c r="R1" s="4"/>
    </row>
    <row r="2" spans="1:18" ht="23.25" x14ac:dyDescent="0.35">
      <c r="A2" s="4" t="s">
        <v>1</v>
      </c>
      <c r="B2" s="5"/>
      <c r="C2" s="6" t="s">
        <v>67</v>
      </c>
      <c r="D2" s="7"/>
      <c r="E2" s="2"/>
      <c r="F2" s="2"/>
      <c r="G2" s="2"/>
      <c r="H2" s="13"/>
      <c r="I2" s="2"/>
      <c r="J2" s="2"/>
      <c r="K2" s="2"/>
      <c r="M2" s="2"/>
      <c r="N2" s="13" t="s">
        <v>49</v>
      </c>
      <c r="O2" s="13"/>
      <c r="P2" s="2"/>
      <c r="Q2" s="2"/>
      <c r="R2" s="2"/>
    </row>
    <row r="3" spans="1:18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 thickBot="1" x14ac:dyDescent="0.3">
      <c r="A4" s="10" t="s">
        <v>3</v>
      </c>
      <c r="B4" s="2"/>
      <c r="C4" s="11"/>
      <c r="D4" s="12"/>
      <c r="E4" s="12" t="s">
        <v>67</v>
      </c>
      <c r="F4" s="13"/>
      <c r="G4" s="14"/>
      <c r="H4" s="2"/>
      <c r="I4" s="2"/>
      <c r="J4" s="9"/>
      <c r="K4" s="2"/>
      <c r="L4" s="2"/>
      <c r="M4" s="2"/>
      <c r="N4" s="2"/>
    </row>
    <row r="5" spans="1:18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9"/>
    </row>
    <row r="6" spans="1:18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2">
        <v>217</v>
      </c>
      <c r="M6" s="22">
        <v>218</v>
      </c>
      <c r="N6" s="22">
        <v>221</v>
      </c>
      <c r="O6" s="22" t="s">
        <v>50</v>
      </c>
      <c r="P6" s="22" t="s">
        <v>51</v>
      </c>
      <c r="Q6" s="69" t="s">
        <v>52</v>
      </c>
      <c r="R6" s="23" t="s">
        <v>7</v>
      </c>
    </row>
    <row r="7" spans="1:18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53</v>
      </c>
      <c r="M7" s="26" t="s">
        <v>54</v>
      </c>
      <c r="N7" s="26" t="s">
        <v>55</v>
      </c>
      <c r="O7" s="70" t="s">
        <v>56</v>
      </c>
      <c r="P7" s="70" t="s">
        <v>57</v>
      </c>
      <c r="Q7" s="71" t="s">
        <v>58</v>
      </c>
      <c r="R7" s="27"/>
    </row>
    <row r="8" spans="1:18" ht="13.5" thickTop="1" x14ac:dyDescent="0.2">
      <c r="A8" s="28" t="s">
        <v>18</v>
      </c>
      <c r="B8" s="29">
        <v>920024</v>
      </c>
      <c r="C8" s="30">
        <v>120272</v>
      </c>
      <c r="D8" s="31"/>
      <c r="E8" s="31">
        <v>251684</v>
      </c>
      <c r="F8" s="31">
        <v>145109</v>
      </c>
      <c r="G8" s="31">
        <v>26191</v>
      </c>
      <c r="H8" s="31">
        <v>225551</v>
      </c>
      <c r="I8" s="31"/>
      <c r="J8" s="31">
        <v>82553</v>
      </c>
      <c r="K8" s="31"/>
      <c r="L8" s="31"/>
      <c r="M8" s="31"/>
      <c r="N8" s="31"/>
      <c r="O8" s="31"/>
      <c r="P8" s="72"/>
      <c r="Q8" s="73"/>
      <c r="R8" s="32">
        <v>1771384</v>
      </c>
    </row>
    <row r="9" spans="1:18" x14ac:dyDescent="0.2">
      <c r="A9" s="33" t="s">
        <v>19</v>
      </c>
      <c r="B9" s="34">
        <v>243174</v>
      </c>
      <c r="C9" s="35">
        <v>36097</v>
      </c>
      <c r="D9" s="36"/>
      <c r="E9" s="36">
        <v>102085</v>
      </c>
      <c r="F9" s="36">
        <v>62440</v>
      </c>
      <c r="G9" s="36">
        <v>9515</v>
      </c>
      <c r="H9" s="36">
        <v>98190</v>
      </c>
      <c r="I9" s="36"/>
      <c r="J9" s="36">
        <v>25888</v>
      </c>
      <c r="K9" s="36"/>
      <c r="L9" s="36"/>
      <c r="M9" s="36"/>
      <c r="N9" s="36"/>
      <c r="O9" s="36"/>
      <c r="P9" s="74"/>
      <c r="Q9" s="75"/>
      <c r="R9" s="37">
        <v>577389</v>
      </c>
    </row>
    <row r="10" spans="1:18" x14ac:dyDescent="0.2">
      <c r="A10" s="33" t="s">
        <v>20</v>
      </c>
      <c r="B10" s="34">
        <v>1810531</v>
      </c>
      <c r="C10" s="35">
        <v>170115</v>
      </c>
      <c r="D10" s="36"/>
      <c r="E10" s="36">
        <v>280495</v>
      </c>
      <c r="F10" s="36">
        <v>153363</v>
      </c>
      <c r="G10" s="36">
        <v>36745</v>
      </c>
      <c r="H10" s="36">
        <v>315838</v>
      </c>
      <c r="I10" s="36"/>
      <c r="J10" s="36">
        <v>97277</v>
      </c>
      <c r="K10" s="36"/>
      <c r="L10" s="36"/>
      <c r="M10" s="36"/>
      <c r="N10" s="36"/>
      <c r="O10" s="36"/>
      <c r="P10" s="74"/>
      <c r="Q10" s="75"/>
      <c r="R10" s="38">
        <v>2864364</v>
      </c>
    </row>
    <row r="11" spans="1:18" x14ac:dyDescent="0.2">
      <c r="A11" s="33" t="s">
        <v>21</v>
      </c>
      <c r="B11" s="34">
        <v>178090</v>
      </c>
      <c r="C11" s="35">
        <v>19126</v>
      </c>
      <c r="D11" s="36"/>
      <c r="E11" s="36">
        <v>39214</v>
      </c>
      <c r="F11" s="36">
        <v>25029</v>
      </c>
      <c r="G11" s="36">
        <v>4964</v>
      </c>
      <c r="H11" s="36">
        <v>44515</v>
      </c>
      <c r="I11" s="36"/>
      <c r="J11" s="36">
        <v>15179</v>
      </c>
      <c r="K11" s="36"/>
      <c r="L11" s="36"/>
      <c r="M11" s="36"/>
      <c r="N11" s="36"/>
      <c r="O11" s="36"/>
      <c r="P11" s="74"/>
      <c r="Q11" s="75"/>
      <c r="R11" s="38">
        <v>326117</v>
      </c>
    </row>
    <row r="12" spans="1:18" x14ac:dyDescent="0.2">
      <c r="A12" s="33" t="s">
        <v>22</v>
      </c>
      <c r="B12" s="34">
        <v>115921</v>
      </c>
      <c r="C12" s="35">
        <v>15058</v>
      </c>
      <c r="D12" s="36"/>
      <c r="E12" s="36">
        <v>26306</v>
      </c>
      <c r="F12" s="36">
        <v>14296</v>
      </c>
      <c r="G12" s="36">
        <v>1483</v>
      </c>
      <c r="H12" s="36">
        <v>24177</v>
      </c>
      <c r="I12" s="36"/>
      <c r="J12" s="36">
        <v>19279</v>
      </c>
      <c r="K12" s="36"/>
      <c r="L12" s="36"/>
      <c r="M12" s="36"/>
      <c r="N12" s="36"/>
      <c r="O12" s="36"/>
      <c r="P12" s="74"/>
      <c r="Q12" s="75"/>
      <c r="R12" s="38">
        <v>216520</v>
      </c>
    </row>
    <row r="13" spans="1:18" x14ac:dyDescent="0.2">
      <c r="A13" s="33" t="s">
        <v>23</v>
      </c>
      <c r="B13" s="34">
        <v>1218</v>
      </c>
      <c r="C13" s="35">
        <v>76</v>
      </c>
      <c r="D13" s="36"/>
      <c r="E13" s="36">
        <v>207</v>
      </c>
      <c r="F13" s="36">
        <v>119</v>
      </c>
      <c r="G13" s="36">
        <v>7</v>
      </c>
      <c r="H13" s="36">
        <v>134</v>
      </c>
      <c r="I13" s="36"/>
      <c r="J13" s="36">
        <v>145</v>
      </c>
      <c r="K13" s="36"/>
      <c r="L13" s="36"/>
      <c r="M13" s="36"/>
      <c r="N13" s="36"/>
      <c r="O13" s="36"/>
      <c r="P13" s="74"/>
      <c r="Q13" s="75"/>
      <c r="R13" s="38">
        <v>1906</v>
      </c>
    </row>
    <row r="14" spans="1:18" x14ac:dyDescent="0.2">
      <c r="A14" s="33" t="s">
        <v>24</v>
      </c>
      <c r="B14" s="34">
        <v>22702</v>
      </c>
      <c r="C14" s="35">
        <v>2943</v>
      </c>
      <c r="D14" s="36"/>
      <c r="E14" s="36">
        <v>7389</v>
      </c>
      <c r="F14" s="36">
        <v>2140</v>
      </c>
      <c r="G14" s="36">
        <v>383</v>
      </c>
      <c r="H14" s="36">
        <v>5886</v>
      </c>
      <c r="I14" s="36"/>
      <c r="J14" s="36">
        <v>2806</v>
      </c>
      <c r="K14" s="36"/>
      <c r="L14" s="36"/>
      <c r="M14" s="36"/>
      <c r="N14" s="36"/>
      <c r="O14" s="36"/>
      <c r="P14" s="74"/>
      <c r="Q14" s="75"/>
      <c r="R14" s="38">
        <v>44249</v>
      </c>
    </row>
    <row r="15" spans="1:18" hidden="1" x14ac:dyDescent="0.2">
      <c r="A15" s="33" t="s">
        <v>25</v>
      </c>
      <c r="B15" s="34">
        <v>0</v>
      </c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74"/>
      <c r="Q15" s="75"/>
      <c r="R15" s="38">
        <v>0</v>
      </c>
    </row>
    <row r="16" spans="1:18" x14ac:dyDescent="0.2">
      <c r="A16" s="33" t="s">
        <v>26</v>
      </c>
      <c r="B16" s="34">
        <v>11128</v>
      </c>
      <c r="C16" s="35">
        <v>1399</v>
      </c>
      <c r="D16" s="36"/>
      <c r="E16" s="36">
        <v>2052</v>
      </c>
      <c r="F16" s="36">
        <v>1225</v>
      </c>
      <c r="G16" s="36">
        <v>149</v>
      </c>
      <c r="H16" s="36">
        <v>2016</v>
      </c>
      <c r="I16" s="36"/>
      <c r="J16" s="36">
        <v>930</v>
      </c>
      <c r="K16" s="36"/>
      <c r="L16" s="36"/>
      <c r="M16" s="36"/>
      <c r="N16" s="36"/>
      <c r="O16" s="36"/>
      <c r="P16" s="74"/>
      <c r="Q16" s="75"/>
      <c r="R16" s="38">
        <v>18899</v>
      </c>
    </row>
    <row r="17" spans="1:20" x14ac:dyDescent="0.2">
      <c r="A17" s="33" t="s">
        <v>27</v>
      </c>
      <c r="B17" s="34">
        <v>17957</v>
      </c>
      <c r="C17" s="35">
        <v>930</v>
      </c>
      <c r="D17" s="36"/>
      <c r="E17" s="36">
        <v>3031</v>
      </c>
      <c r="F17" s="36">
        <v>2668</v>
      </c>
      <c r="G17" s="36">
        <v>238</v>
      </c>
      <c r="H17" s="36">
        <v>3658</v>
      </c>
      <c r="I17" s="36"/>
      <c r="J17" s="36">
        <v>990</v>
      </c>
      <c r="K17" s="36"/>
      <c r="L17" s="36"/>
      <c r="M17" s="36"/>
      <c r="N17" s="36"/>
      <c r="O17" s="36"/>
      <c r="P17" s="74"/>
      <c r="Q17" s="75"/>
      <c r="R17" s="38">
        <v>29472</v>
      </c>
    </row>
    <row r="18" spans="1:20" x14ac:dyDescent="0.2">
      <c r="A18" s="33" t="s">
        <v>28</v>
      </c>
      <c r="B18" s="34">
        <v>8905</v>
      </c>
      <c r="C18" s="35">
        <v>91</v>
      </c>
      <c r="D18" s="36"/>
      <c r="E18" s="36">
        <v>728</v>
      </c>
      <c r="F18" s="36">
        <v>246</v>
      </c>
      <c r="G18" s="36">
        <v>10</v>
      </c>
      <c r="H18" s="36">
        <v>365</v>
      </c>
      <c r="I18" s="36"/>
      <c r="J18" s="36">
        <v>315</v>
      </c>
      <c r="K18" s="36"/>
      <c r="L18" s="36"/>
      <c r="M18" s="36"/>
      <c r="N18" s="36"/>
      <c r="O18" s="36"/>
      <c r="P18" s="74"/>
      <c r="Q18" s="75"/>
      <c r="R18" s="38">
        <v>10660</v>
      </c>
    </row>
    <row r="19" spans="1:20" x14ac:dyDescent="0.2">
      <c r="A19" s="33" t="s">
        <v>29</v>
      </c>
      <c r="B19" s="34">
        <v>4332</v>
      </c>
      <c r="C19" s="35">
        <v>722</v>
      </c>
      <c r="D19" s="36"/>
      <c r="E19" s="36">
        <v>1553</v>
      </c>
      <c r="F19" s="36">
        <v>508</v>
      </c>
      <c r="G19" s="36">
        <v>88</v>
      </c>
      <c r="H19" s="36">
        <v>1552</v>
      </c>
      <c r="I19" s="36"/>
      <c r="J19" s="36">
        <v>815</v>
      </c>
      <c r="K19" s="36"/>
      <c r="L19" s="36"/>
      <c r="M19" s="36"/>
      <c r="N19" s="36"/>
      <c r="O19" s="36"/>
      <c r="P19" s="74"/>
      <c r="Q19" s="75"/>
      <c r="R19" s="38">
        <v>9570</v>
      </c>
    </row>
    <row r="20" spans="1:20" x14ac:dyDescent="0.2">
      <c r="A20" s="33" t="s">
        <v>30</v>
      </c>
      <c r="B20" s="34">
        <v>11</v>
      </c>
      <c r="C20" s="35">
        <v>2</v>
      </c>
      <c r="D20" s="36"/>
      <c r="E20" s="36">
        <v>6</v>
      </c>
      <c r="F20" s="36">
        <v>3</v>
      </c>
      <c r="G20" s="36">
        <v>0</v>
      </c>
      <c r="H20" s="36">
        <v>1</v>
      </c>
      <c r="I20" s="36"/>
      <c r="J20" s="36">
        <v>2</v>
      </c>
      <c r="K20" s="36"/>
      <c r="L20" s="36"/>
      <c r="M20" s="36"/>
      <c r="N20" s="36"/>
      <c r="O20" s="36"/>
      <c r="P20" s="74"/>
      <c r="Q20" s="75"/>
      <c r="R20" s="38">
        <v>25</v>
      </c>
    </row>
    <row r="21" spans="1:20" x14ac:dyDescent="0.2">
      <c r="A21" s="39" t="s">
        <v>31</v>
      </c>
      <c r="B21" s="34">
        <v>365</v>
      </c>
      <c r="C21" s="35">
        <v>30</v>
      </c>
      <c r="D21" s="36"/>
      <c r="E21" s="36">
        <v>101</v>
      </c>
      <c r="F21" s="36">
        <v>27</v>
      </c>
      <c r="G21" s="36">
        <v>4</v>
      </c>
      <c r="H21" s="36">
        <v>65</v>
      </c>
      <c r="I21" s="36"/>
      <c r="J21" s="36">
        <v>33</v>
      </c>
      <c r="K21" s="36"/>
      <c r="L21" s="36"/>
      <c r="M21" s="36"/>
      <c r="N21" s="36"/>
      <c r="O21" s="36"/>
      <c r="P21" s="74"/>
      <c r="Q21" s="75"/>
      <c r="R21" s="38">
        <v>625</v>
      </c>
    </row>
    <row r="22" spans="1:20" x14ac:dyDescent="0.2">
      <c r="A22" s="39" t="s">
        <v>32</v>
      </c>
      <c r="B22" s="34">
        <v>1300</v>
      </c>
      <c r="C22" s="35">
        <v>0</v>
      </c>
      <c r="D22" s="36"/>
      <c r="E22" s="36">
        <v>3</v>
      </c>
      <c r="F22" s="36">
        <v>1</v>
      </c>
      <c r="G22" s="36">
        <v>0</v>
      </c>
      <c r="H22" s="36">
        <v>4</v>
      </c>
      <c r="I22" s="36"/>
      <c r="J22" s="36">
        <v>0</v>
      </c>
      <c r="K22" s="36"/>
      <c r="L22" s="36"/>
      <c r="M22" s="36"/>
      <c r="N22" s="36"/>
      <c r="O22" s="36"/>
      <c r="P22" s="74"/>
      <c r="Q22" s="75"/>
      <c r="R22" s="38">
        <v>1308</v>
      </c>
    </row>
    <row r="23" spans="1:20" x14ac:dyDescent="0.2">
      <c r="A23" s="39" t="s">
        <v>33</v>
      </c>
      <c r="B23" s="34">
        <v>1187</v>
      </c>
      <c r="C23" s="35">
        <v>73</v>
      </c>
      <c r="D23" s="36"/>
      <c r="E23" s="36">
        <v>206</v>
      </c>
      <c r="F23" s="36">
        <v>193</v>
      </c>
      <c r="G23" s="36">
        <v>25</v>
      </c>
      <c r="H23" s="36">
        <v>295</v>
      </c>
      <c r="I23" s="36"/>
      <c r="J23" s="36">
        <v>52</v>
      </c>
      <c r="K23" s="36"/>
      <c r="L23" s="36"/>
      <c r="M23" s="36"/>
      <c r="N23" s="36"/>
      <c r="O23" s="36"/>
      <c r="P23" s="74"/>
      <c r="Q23" s="75"/>
      <c r="R23" s="38">
        <v>2031</v>
      </c>
    </row>
    <row r="24" spans="1:20" x14ac:dyDescent="0.2">
      <c r="A24" s="89" t="s">
        <v>44</v>
      </c>
      <c r="B24" s="90">
        <v>175</v>
      </c>
      <c r="C24" s="91">
        <v>114</v>
      </c>
      <c r="D24" s="92"/>
      <c r="E24" s="92">
        <v>12</v>
      </c>
      <c r="F24" s="92">
        <v>43</v>
      </c>
      <c r="G24" s="92">
        <v>1</v>
      </c>
      <c r="H24" s="92">
        <v>47</v>
      </c>
      <c r="I24" s="92"/>
      <c r="J24" s="92">
        <v>1</v>
      </c>
      <c r="K24" s="92"/>
      <c r="L24" s="92"/>
      <c r="M24" s="92"/>
      <c r="N24" s="92"/>
      <c r="O24" s="92"/>
      <c r="P24" s="93"/>
      <c r="Q24" s="94"/>
      <c r="R24" s="37">
        <v>393</v>
      </c>
    </row>
    <row r="25" spans="1:20" ht="13.5" thickBot="1" x14ac:dyDescent="0.25">
      <c r="A25" s="20" t="s">
        <v>63</v>
      </c>
      <c r="B25" s="95">
        <v>692</v>
      </c>
      <c r="C25" s="96">
        <v>49</v>
      </c>
      <c r="D25" s="97"/>
      <c r="E25" s="97">
        <v>108</v>
      </c>
      <c r="F25" s="97">
        <v>137</v>
      </c>
      <c r="G25" s="97">
        <v>4</v>
      </c>
      <c r="H25" s="97">
        <v>188</v>
      </c>
      <c r="I25" s="97"/>
      <c r="J25" s="97">
        <v>94</v>
      </c>
      <c r="K25" s="97"/>
      <c r="L25" s="97"/>
      <c r="M25" s="97"/>
      <c r="N25" s="97"/>
      <c r="O25" s="97"/>
      <c r="P25" s="98"/>
      <c r="Q25" s="99"/>
      <c r="R25" s="37">
        <v>1272</v>
      </c>
    </row>
    <row r="26" spans="1:20" ht="13.5" thickTop="1" x14ac:dyDescent="0.2">
      <c r="A26" s="43" t="s">
        <v>34</v>
      </c>
      <c r="B26" s="44">
        <v>1693712</v>
      </c>
      <c r="C26" s="45">
        <v>217216</v>
      </c>
      <c r="D26" s="45"/>
      <c r="E26" s="45">
        <v>472678</v>
      </c>
      <c r="F26" s="45">
        <v>268935</v>
      </c>
      <c r="G26" s="45">
        <v>47228</v>
      </c>
      <c r="H26" s="45">
        <v>439607</v>
      </c>
      <c r="I26" s="45"/>
      <c r="J26" s="45">
        <v>163416</v>
      </c>
      <c r="K26" s="45"/>
      <c r="L26" s="45"/>
      <c r="M26" s="45"/>
      <c r="N26" s="45"/>
      <c r="O26" s="45"/>
      <c r="P26" s="77"/>
      <c r="Q26" s="78"/>
      <c r="R26" s="46">
        <v>3302792</v>
      </c>
    </row>
    <row r="27" spans="1:20" ht="13.5" thickBot="1" x14ac:dyDescent="0.25">
      <c r="A27" s="47" t="s">
        <v>35</v>
      </c>
      <c r="B27" s="48">
        <v>1644000</v>
      </c>
      <c r="C27" s="49">
        <v>149881</v>
      </c>
      <c r="D27" s="49"/>
      <c r="E27" s="49">
        <v>242502</v>
      </c>
      <c r="F27" s="49">
        <v>138612</v>
      </c>
      <c r="G27" s="49">
        <v>32579</v>
      </c>
      <c r="H27" s="49">
        <v>282875</v>
      </c>
      <c r="I27" s="49"/>
      <c r="J27" s="49">
        <v>82943</v>
      </c>
      <c r="K27" s="49"/>
      <c r="L27" s="49"/>
      <c r="M27" s="49"/>
      <c r="N27" s="49"/>
      <c r="O27" s="49"/>
      <c r="P27" s="79"/>
      <c r="Q27" s="80"/>
      <c r="R27" s="50">
        <v>2573392</v>
      </c>
    </row>
    <row r="28" spans="1:20" ht="14.25" thickTop="1" thickBot="1" x14ac:dyDescent="0.25">
      <c r="A28" s="51" t="s">
        <v>36</v>
      </c>
      <c r="B28" s="44">
        <v>3337712</v>
      </c>
      <c r="C28" s="45">
        <v>367097</v>
      </c>
      <c r="D28" s="45">
        <v>0</v>
      </c>
      <c r="E28" s="45">
        <v>715180</v>
      </c>
      <c r="F28" s="45">
        <v>407547</v>
      </c>
      <c r="G28" s="45">
        <v>79807</v>
      </c>
      <c r="H28" s="45">
        <v>722482</v>
      </c>
      <c r="I28" s="45">
        <v>0</v>
      </c>
      <c r="J28" s="45">
        <v>246359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81">
        <v>0</v>
      </c>
      <c r="Q28" s="78">
        <v>0</v>
      </c>
      <c r="R28" s="52">
        <v>5876184</v>
      </c>
    </row>
    <row r="29" spans="1:20" ht="15.75" thickTop="1" x14ac:dyDescent="0.2">
      <c r="A29" s="53"/>
      <c r="B29" s="54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T29" s="55"/>
    </row>
    <row r="30" spans="1:20" ht="16.5" thickBot="1" x14ac:dyDescent="0.3">
      <c r="A30" s="56" t="s">
        <v>37</v>
      </c>
      <c r="B30" s="57"/>
      <c r="C30" s="57"/>
      <c r="D30" s="57"/>
      <c r="E30" s="57"/>
      <c r="F30" s="57"/>
      <c r="G30" s="57"/>
      <c r="H30" s="82" t="s">
        <v>59</v>
      </c>
      <c r="I30" s="57"/>
      <c r="J30" s="57"/>
      <c r="K30" s="57"/>
      <c r="M30" s="57"/>
      <c r="N30" s="82" t="s">
        <v>59</v>
      </c>
      <c r="O30" s="82"/>
      <c r="P30" s="57"/>
      <c r="Q30" s="57"/>
      <c r="R30" s="57"/>
      <c r="T30" s="55"/>
    </row>
    <row r="31" spans="1:20" ht="13.5" thickTop="1" x14ac:dyDescent="0.2">
      <c r="A31" s="58" t="s">
        <v>38</v>
      </c>
      <c r="B31" s="59">
        <v>5686</v>
      </c>
      <c r="C31" s="60">
        <v>498</v>
      </c>
      <c r="D31" s="60">
        <v>0</v>
      </c>
      <c r="E31" s="60">
        <v>289</v>
      </c>
      <c r="F31" s="60">
        <v>-1943</v>
      </c>
      <c r="G31" s="60">
        <v>-253</v>
      </c>
      <c r="H31" s="60">
        <v>136</v>
      </c>
      <c r="I31" s="60">
        <v>0</v>
      </c>
      <c r="J31" s="60">
        <v>-675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83">
        <v>0</v>
      </c>
      <c r="R31" s="61">
        <v>3738</v>
      </c>
    </row>
    <row r="32" spans="1:20" ht="13.5" thickBot="1" x14ac:dyDescent="0.25">
      <c r="A32" s="62" t="s">
        <v>35</v>
      </c>
      <c r="B32" s="34">
        <v>2554</v>
      </c>
      <c r="C32" s="36">
        <v>502</v>
      </c>
      <c r="D32" s="36">
        <v>0</v>
      </c>
      <c r="E32" s="36">
        <v>795</v>
      </c>
      <c r="F32" s="36">
        <v>578</v>
      </c>
      <c r="G32" s="36">
        <v>35</v>
      </c>
      <c r="H32" s="36">
        <v>1326</v>
      </c>
      <c r="I32" s="36">
        <v>0</v>
      </c>
      <c r="J32" s="36">
        <v>131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84">
        <v>0</v>
      </c>
      <c r="R32" s="63">
        <v>5921</v>
      </c>
    </row>
    <row r="33" spans="1:18" ht="15.75" thickTop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6.5" thickBot="1" x14ac:dyDescent="0.3">
      <c r="A34" s="64" t="s">
        <v>39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82" t="s">
        <v>60</v>
      </c>
      <c r="M34" s="57"/>
      <c r="N34" s="82" t="s">
        <v>60</v>
      </c>
      <c r="O34" s="82"/>
      <c r="P34" s="57"/>
      <c r="Q34" s="57"/>
      <c r="R34" s="57"/>
    </row>
    <row r="35" spans="1:18" ht="13.5" thickTop="1" x14ac:dyDescent="0.2">
      <c r="A35" s="65" t="s">
        <v>40</v>
      </c>
      <c r="B35" s="59">
        <v>1699398</v>
      </c>
      <c r="C35" s="60">
        <v>217714</v>
      </c>
      <c r="D35" s="60">
        <v>0</v>
      </c>
      <c r="E35" s="60">
        <v>472967</v>
      </c>
      <c r="F35" s="60">
        <v>266992</v>
      </c>
      <c r="G35" s="60">
        <v>46975</v>
      </c>
      <c r="H35" s="60">
        <v>439743</v>
      </c>
      <c r="I35" s="60">
        <v>0</v>
      </c>
      <c r="J35" s="60">
        <v>162741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83">
        <v>0</v>
      </c>
      <c r="R35" s="61">
        <v>3306530</v>
      </c>
    </row>
    <row r="36" spans="1:18" ht="13.5" thickBot="1" x14ac:dyDescent="0.25">
      <c r="A36" s="62" t="s">
        <v>35</v>
      </c>
      <c r="B36" s="34">
        <v>1646554</v>
      </c>
      <c r="C36" s="36">
        <v>150383</v>
      </c>
      <c r="D36" s="36">
        <v>0</v>
      </c>
      <c r="E36" s="36">
        <v>243297</v>
      </c>
      <c r="F36" s="36">
        <v>139190</v>
      </c>
      <c r="G36" s="36">
        <v>32614</v>
      </c>
      <c r="H36" s="36">
        <v>284201</v>
      </c>
      <c r="I36" s="36">
        <v>0</v>
      </c>
      <c r="J36" s="36">
        <v>83074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84">
        <v>0</v>
      </c>
      <c r="R36" s="63">
        <v>2579313</v>
      </c>
    </row>
    <row r="37" spans="1:18" ht="17.25" thickTop="1" thickBot="1" x14ac:dyDescent="0.3">
      <c r="A37" s="53"/>
      <c r="B37" s="53"/>
      <c r="C37" s="53"/>
      <c r="D37" s="53"/>
      <c r="E37" s="66" t="s">
        <v>41</v>
      </c>
      <c r="F37" s="66"/>
      <c r="G37" s="66"/>
      <c r="H37" s="53"/>
      <c r="I37" s="66" t="s">
        <v>41</v>
      </c>
      <c r="J37" s="67"/>
      <c r="K37" s="67"/>
      <c r="L37" s="67"/>
      <c r="M37" s="67"/>
      <c r="N37" s="67"/>
      <c r="O37" s="67"/>
      <c r="P37" s="67"/>
      <c r="Q37" s="67"/>
      <c r="R37" s="68">
        <v>5885843</v>
      </c>
    </row>
    <row r="38" spans="1:18" ht="15.75" thickTop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3"/>
    </row>
    <row r="39" spans="1:18" x14ac:dyDescent="0.2">
      <c r="B39" s="3" t="s">
        <v>68</v>
      </c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AA99-2D3A-4F05-AEFB-B309628185CA}">
  <dimension ref="A1:K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9" width="12.7109375" style="3" customWidth="1"/>
    <col min="10" max="10" width="9.140625" style="3"/>
    <col min="11" max="11" width="13.7109375" style="3" customWidth="1"/>
    <col min="12" max="16384" width="9.140625" style="3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4"/>
    </row>
    <row r="2" spans="1:9" ht="20.25" x14ac:dyDescent="0.3">
      <c r="A2" s="4" t="s">
        <v>1</v>
      </c>
      <c r="B2" s="5"/>
      <c r="C2" s="6" t="s">
        <v>69</v>
      </c>
      <c r="D2" s="6"/>
      <c r="E2" s="2"/>
      <c r="F2" s="2"/>
      <c r="G2" s="2"/>
      <c r="H2" s="13"/>
      <c r="I2" s="2"/>
    </row>
    <row r="3" spans="1:9" x14ac:dyDescent="0.2">
      <c r="A3" s="2"/>
      <c r="B3" s="2"/>
      <c r="C3" s="8"/>
      <c r="D3" s="8"/>
      <c r="E3" s="2"/>
      <c r="F3" s="2"/>
      <c r="G3" s="2"/>
      <c r="H3" s="2"/>
      <c r="I3" s="2"/>
    </row>
    <row r="4" spans="1:9" ht="18.75" thickBot="1" x14ac:dyDescent="0.3">
      <c r="A4" s="10" t="s">
        <v>3</v>
      </c>
      <c r="B4" s="2"/>
      <c r="C4" s="11"/>
      <c r="D4" s="12" t="s">
        <v>69</v>
      </c>
      <c r="E4" s="13"/>
      <c r="F4" s="14"/>
      <c r="G4" s="2"/>
      <c r="H4" s="2"/>
      <c r="I4" s="9"/>
    </row>
    <row r="5" spans="1:9" ht="13.5" thickTop="1" x14ac:dyDescent="0.2">
      <c r="A5" s="15" t="s">
        <v>4</v>
      </c>
      <c r="B5" s="16"/>
      <c r="C5" s="17"/>
      <c r="D5" s="17"/>
      <c r="E5" s="18" t="s">
        <v>5</v>
      </c>
      <c r="F5" s="17"/>
      <c r="G5" s="17"/>
      <c r="H5" s="17"/>
      <c r="I5" s="19"/>
    </row>
    <row r="6" spans="1:9" x14ac:dyDescent="0.2">
      <c r="A6" s="20" t="s">
        <v>6</v>
      </c>
      <c r="B6" s="21">
        <v>111</v>
      </c>
      <c r="C6" s="22">
        <v>201</v>
      </c>
      <c r="D6" s="22" t="s">
        <v>70</v>
      </c>
      <c r="E6" s="22">
        <v>207</v>
      </c>
      <c r="F6" s="22">
        <v>209</v>
      </c>
      <c r="G6" s="22">
        <v>211</v>
      </c>
      <c r="H6" s="22">
        <v>213</v>
      </c>
      <c r="I6" s="23" t="s">
        <v>7</v>
      </c>
    </row>
    <row r="7" spans="1:9" ht="13.5" thickBot="1" x14ac:dyDescent="0.25">
      <c r="A7" s="24"/>
      <c r="B7" s="25" t="s">
        <v>8</v>
      </c>
      <c r="C7" s="26" t="s">
        <v>9</v>
      </c>
      <c r="D7" s="26" t="s">
        <v>11</v>
      </c>
      <c r="E7" s="26" t="s">
        <v>12</v>
      </c>
      <c r="F7" s="26" t="s">
        <v>13</v>
      </c>
      <c r="G7" s="26" t="s">
        <v>14</v>
      </c>
      <c r="H7" s="26" t="s">
        <v>16</v>
      </c>
      <c r="I7" s="27"/>
    </row>
    <row r="8" spans="1:9" ht="13.5" thickTop="1" x14ac:dyDescent="0.2">
      <c r="A8" s="28" t="s">
        <v>18</v>
      </c>
      <c r="B8" s="29">
        <v>944183</v>
      </c>
      <c r="C8" s="30">
        <v>119591</v>
      </c>
      <c r="D8" s="30">
        <v>252652</v>
      </c>
      <c r="E8" s="31">
        <v>143179</v>
      </c>
      <c r="F8" s="31">
        <v>26006</v>
      </c>
      <c r="G8" s="31">
        <v>225395</v>
      </c>
      <c r="H8" s="31">
        <v>83329</v>
      </c>
      <c r="I8" s="32">
        <v>1794335</v>
      </c>
    </row>
    <row r="9" spans="1:9" x14ac:dyDescent="0.2">
      <c r="A9" s="33" t="s">
        <v>19</v>
      </c>
      <c r="B9" s="34">
        <v>227120</v>
      </c>
      <c r="C9" s="35">
        <v>39320</v>
      </c>
      <c r="D9" s="35">
        <v>104598</v>
      </c>
      <c r="E9" s="36">
        <v>66222</v>
      </c>
      <c r="F9" s="36">
        <v>9974</v>
      </c>
      <c r="G9" s="36">
        <v>100896</v>
      </c>
      <c r="H9" s="36">
        <v>26393</v>
      </c>
      <c r="I9" s="37">
        <v>574523</v>
      </c>
    </row>
    <row r="10" spans="1:9" x14ac:dyDescent="0.2">
      <c r="A10" s="33" t="s">
        <v>20</v>
      </c>
      <c r="B10" s="34">
        <v>1780563</v>
      </c>
      <c r="C10" s="35">
        <v>170240</v>
      </c>
      <c r="D10" s="35">
        <v>281271</v>
      </c>
      <c r="E10" s="36">
        <v>153633</v>
      </c>
      <c r="F10" s="36">
        <v>36432</v>
      </c>
      <c r="G10" s="36">
        <v>317472</v>
      </c>
      <c r="H10" s="36">
        <v>97771</v>
      </c>
      <c r="I10" s="38">
        <v>2837382</v>
      </c>
    </row>
    <row r="11" spans="1:9" x14ac:dyDescent="0.2">
      <c r="A11" s="33" t="s">
        <v>21</v>
      </c>
      <c r="B11" s="34">
        <v>180571</v>
      </c>
      <c r="C11" s="35">
        <v>19123</v>
      </c>
      <c r="D11" s="35">
        <v>41469</v>
      </c>
      <c r="E11" s="36">
        <v>26201</v>
      </c>
      <c r="F11" s="36">
        <v>5094</v>
      </c>
      <c r="G11" s="36">
        <v>49334</v>
      </c>
      <c r="H11" s="36">
        <v>15882</v>
      </c>
      <c r="I11" s="38">
        <v>337674</v>
      </c>
    </row>
    <row r="12" spans="1:9" x14ac:dyDescent="0.2">
      <c r="A12" s="33" t="s">
        <v>22</v>
      </c>
      <c r="B12" s="34">
        <v>150397</v>
      </c>
      <c r="C12" s="35">
        <v>19746</v>
      </c>
      <c r="D12" s="35">
        <v>32597</v>
      </c>
      <c r="E12" s="36">
        <v>21112</v>
      </c>
      <c r="F12" s="36">
        <v>2044</v>
      </c>
      <c r="G12" s="36">
        <v>30180</v>
      </c>
      <c r="H12" s="36">
        <v>25294</v>
      </c>
      <c r="I12" s="38">
        <v>281370</v>
      </c>
    </row>
    <row r="13" spans="1:9" x14ac:dyDescent="0.2">
      <c r="A13" s="33" t="s">
        <v>23</v>
      </c>
      <c r="B13" s="34">
        <v>1144</v>
      </c>
      <c r="C13" s="35">
        <v>77</v>
      </c>
      <c r="D13" s="35">
        <v>171</v>
      </c>
      <c r="E13" s="36">
        <v>121</v>
      </c>
      <c r="F13" s="36">
        <v>11</v>
      </c>
      <c r="G13" s="36">
        <v>126</v>
      </c>
      <c r="H13" s="36">
        <v>141</v>
      </c>
      <c r="I13" s="38">
        <v>1791</v>
      </c>
    </row>
    <row r="14" spans="1:9" x14ac:dyDescent="0.2">
      <c r="A14" s="33" t="s">
        <v>24</v>
      </c>
      <c r="B14" s="34">
        <v>22198</v>
      </c>
      <c r="C14" s="35">
        <v>3146</v>
      </c>
      <c r="D14" s="35">
        <v>7603</v>
      </c>
      <c r="E14" s="36">
        <v>2124</v>
      </c>
      <c r="F14" s="36">
        <v>381</v>
      </c>
      <c r="G14" s="36">
        <v>6058</v>
      </c>
      <c r="H14" s="36">
        <v>2854</v>
      </c>
      <c r="I14" s="38">
        <v>44364</v>
      </c>
    </row>
    <row r="15" spans="1:9" x14ac:dyDescent="0.2">
      <c r="A15" s="33" t="s">
        <v>26</v>
      </c>
      <c r="B15" s="34">
        <v>10066</v>
      </c>
      <c r="C15" s="35">
        <v>1279</v>
      </c>
      <c r="D15" s="35">
        <v>1847</v>
      </c>
      <c r="E15" s="36">
        <v>1168</v>
      </c>
      <c r="F15" s="36">
        <v>140</v>
      </c>
      <c r="G15" s="36">
        <v>2111</v>
      </c>
      <c r="H15" s="36">
        <v>925</v>
      </c>
      <c r="I15" s="38">
        <v>17536</v>
      </c>
    </row>
    <row r="16" spans="1:9" x14ac:dyDescent="0.2">
      <c r="A16" s="33" t="s">
        <v>27</v>
      </c>
      <c r="B16" s="34">
        <v>15128</v>
      </c>
      <c r="C16" s="35">
        <v>974</v>
      </c>
      <c r="D16" s="35">
        <v>2802</v>
      </c>
      <c r="E16" s="36">
        <v>2436</v>
      </c>
      <c r="F16" s="36">
        <v>261</v>
      </c>
      <c r="G16" s="36">
        <v>3168</v>
      </c>
      <c r="H16" s="36">
        <v>824</v>
      </c>
      <c r="I16" s="38">
        <v>25593</v>
      </c>
    </row>
    <row r="17" spans="1:11" x14ac:dyDescent="0.2">
      <c r="A17" s="33" t="s">
        <v>28</v>
      </c>
      <c r="B17" s="34">
        <v>9166</v>
      </c>
      <c r="C17" s="35">
        <v>97</v>
      </c>
      <c r="D17" s="35">
        <v>675</v>
      </c>
      <c r="E17" s="36">
        <v>258</v>
      </c>
      <c r="F17" s="36">
        <v>7</v>
      </c>
      <c r="G17" s="36">
        <v>422</v>
      </c>
      <c r="H17" s="36">
        <v>348</v>
      </c>
      <c r="I17" s="38">
        <v>10973</v>
      </c>
    </row>
    <row r="18" spans="1:11" x14ac:dyDescent="0.2">
      <c r="A18" s="33" t="s">
        <v>29</v>
      </c>
      <c r="B18" s="34">
        <v>4384</v>
      </c>
      <c r="C18" s="35">
        <v>986</v>
      </c>
      <c r="D18" s="35">
        <v>1400</v>
      </c>
      <c r="E18" s="36">
        <v>497</v>
      </c>
      <c r="F18" s="36">
        <v>118</v>
      </c>
      <c r="G18" s="36">
        <v>1606</v>
      </c>
      <c r="H18" s="36">
        <v>1234</v>
      </c>
      <c r="I18" s="38">
        <v>10225</v>
      </c>
    </row>
    <row r="19" spans="1:11" x14ac:dyDescent="0.2">
      <c r="A19" s="33" t="s">
        <v>30</v>
      </c>
      <c r="B19" s="34">
        <v>15</v>
      </c>
      <c r="C19" s="35">
        <v>3</v>
      </c>
      <c r="D19" s="35">
        <v>3</v>
      </c>
      <c r="E19" s="36">
        <v>0</v>
      </c>
      <c r="F19" s="36">
        <v>0</v>
      </c>
      <c r="G19" s="36">
        <v>2</v>
      </c>
      <c r="H19" s="36">
        <v>3</v>
      </c>
      <c r="I19" s="38">
        <v>26</v>
      </c>
    </row>
    <row r="20" spans="1:11" x14ac:dyDescent="0.2">
      <c r="A20" s="39" t="s">
        <v>31</v>
      </c>
      <c r="B20" s="34">
        <v>316</v>
      </c>
      <c r="C20" s="35">
        <v>18</v>
      </c>
      <c r="D20" s="35">
        <v>96</v>
      </c>
      <c r="E20" s="36">
        <v>33</v>
      </c>
      <c r="F20" s="36">
        <v>3</v>
      </c>
      <c r="G20" s="36">
        <v>53</v>
      </c>
      <c r="H20" s="36">
        <v>27</v>
      </c>
      <c r="I20" s="38">
        <v>546</v>
      </c>
    </row>
    <row r="21" spans="1:11" x14ac:dyDescent="0.2">
      <c r="A21" s="39" t="s">
        <v>32</v>
      </c>
      <c r="B21" s="34">
        <v>1060</v>
      </c>
      <c r="C21" s="35">
        <v>0</v>
      </c>
      <c r="D21" s="35">
        <v>3</v>
      </c>
      <c r="E21" s="36">
        <v>1</v>
      </c>
      <c r="F21" s="36">
        <v>0</v>
      </c>
      <c r="G21" s="36">
        <v>5</v>
      </c>
      <c r="H21" s="36">
        <v>0</v>
      </c>
      <c r="I21" s="38">
        <v>1069</v>
      </c>
    </row>
    <row r="22" spans="1:11" x14ac:dyDescent="0.2">
      <c r="A22" s="39" t="s">
        <v>33</v>
      </c>
      <c r="B22" s="34">
        <v>1418</v>
      </c>
      <c r="C22" s="35">
        <v>105</v>
      </c>
      <c r="D22" s="35">
        <v>230</v>
      </c>
      <c r="E22" s="36">
        <v>235</v>
      </c>
      <c r="F22" s="36">
        <v>34</v>
      </c>
      <c r="G22" s="36">
        <v>360</v>
      </c>
      <c r="H22" s="36">
        <v>51</v>
      </c>
      <c r="I22" s="38">
        <v>2433</v>
      </c>
    </row>
    <row r="23" spans="1:11" x14ac:dyDescent="0.2">
      <c r="A23" s="20" t="s">
        <v>44</v>
      </c>
      <c r="B23" s="34">
        <v>191</v>
      </c>
      <c r="C23" s="35">
        <v>125</v>
      </c>
      <c r="D23" s="35">
        <v>16</v>
      </c>
      <c r="E23" s="36">
        <v>41</v>
      </c>
      <c r="F23" s="36">
        <v>2</v>
      </c>
      <c r="G23" s="36">
        <v>56</v>
      </c>
      <c r="H23" s="36">
        <v>1</v>
      </c>
      <c r="I23" s="38">
        <v>432</v>
      </c>
    </row>
    <row r="24" spans="1:11" ht="13.5" thickBot="1" x14ac:dyDescent="0.25">
      <c r="A24" s="86" t="s">
        <v>63</v>
      </c>
      <c r="B24" s="88">
        <v>641</v>
      </c>
      <c r="C24" s="41">
        <v>68</v>
      </c>
      <c r="D24" s="41">
        <v>119</v>
      </c>
      <c r="E24" s="42">
        <v>149</v>
      </c>
      <c r="F24" s="42">
        <v>11</v>
      </c>
      <c r="G24" s="42">
        <v>183</v>
      </c>
      <c r="H24" s="42">
        <v>70</v>
      </c>
      <c r="I24" s="38">
        <v>1241</v>
      </c>
    </row>
    <row r="25" spans="1:11" ht="13.5" thickTop="1" x14ac:dyDescent="0.2">
      <c r="A25" s="43" t="s">
        <v>34</v>
      </c>
      <c r="B25" s="44">
        <v>1724537</v>
      </c>
      <c r="C25" s="45">
        <v>224303</v>
      </c>
      <c r="D25" s="45">
        <v>483228</v>
      </c>
      <c r="E25" s="45">
        <v>277743</v>
      </c>
      <c r="F25" s="45">
        <v>48098</v>
      </c>
      <c r="G25" s="45">
        <v>451477</v>
      </c>
      <c r="H25" s="45">
        <v>171050</v>
      </c>
      <c r="I25" s="46">
        <v>3380436</v>
      </c>
    </row>
    <row r="26" spans="1:11" ht="13.5" thickBot="1" x14ac:dyDescent="0.25">
      <c r="A26" s="47" t="s">
        <v>35</v>
      </c>
      <c r="B26" s="48">
        <v>1624024</v>
      </c>
      <c r="C26" s="49">
        <v>150595</v>
      </c>
      <c r="D26" s="49">
        <v>244324</v>
      </c>
      <c r="E26" s="49">
        <v>139667</v>
      </c>
      <c r="F26" s="49">
        <v>32420</v>
      </c>
      <c r="G26" s="49">
        <v>285950</v>
      </c>
      <c r="H26" s="49">
        <v>84097</v>
      </c>
      <c r="I26" s="50">
        <v>2561077</v>
      </c>
    </row>
    <row r="27" spans="1:11" ht="14.25" thickTop="1" thickBot="1" x14ac:dyDescent="0.25">
      <c r="A27" s="51" t="s">
        <v>36</v>
      </c>
      <c r="B27" s="44">
        <v>3348561</v>
      </c>
      <c r="C27" s="45">
        <v>374898</v>
      </c>
      <c r="D27" s="45">
        <v>727552</v>
      </c>
      <c r="E27" s="45">
        <v>417410</v>
      </c>
      <c r="F27" s="45">
        <v>80518</v>
      </c>
      <c r="G27" s="45">
        <v>737427</v>
      </c>
      <c r="H27" s="45">
        <v>255147</v>
      </c>
      <c r="I27" s="52">
        <v>5941513</v>
      </c>
    </row>
    <row r="28" spans="1:11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K28" s="55"/>
    </row>
    <row r="29" spans="1:11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K29" s="55"/>
    </row>
    <row r="30" spans="1:11" ht="13.5" thickTop="1" x14ac:dyDescent="0.2">
      <c r="A30" s="58" t="s">
        <v>38</v>
      </c>
      <c r="B30" s="59">
        <v>3735</v>
      </c>
      <c r="C30" s="60">
        <v>145</v>
      </c>
      <c r="D30" s="60">
        <v>-528</v>
      </c>
      <c r="E30" s="60">
        <v>-2960</v>
      </c>
      <c r="F30" s="60">
        <v>-436</v>
      </c>
      <c r="G30" s="60">
        <v>-191</v>
      </c>
      <c r="H30" s="60">
        <v>-1756</v>
      </c>
      <c r="I30" s="61">
        <v>-1991</v>
      </c>
    </row>
    <row r="31" spans="1:11" ht="13.5" thickBot="1" x14ac:dyDescent="0.25">
      <c r="A31" s="62" t="s">
        <v>35</v>
      </c>
      <c r="B31" s="34">
        <v>2404</v>
      </c>
      <c r="C31" s="36">
        <v>379</v>
      </c>
      <c r="D31" s="36">
        <v>582</v>
      </c>
      <c r="E31" s="36">
        <v>199</v>
      </c>
      <c r="F31" s="36">
        <v>46</v>
      </c>
      <c r="G31" s="36">
        <v>1260</v>
      </c>
      <c r="H31" s="36">
        <v>148</v>
      </c>
      <c r="I31" s="63">
        <v>5018</v>
      </c>
    </row>
    <row r="32" spans="1:11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</row>
    <row r="33" spans="1:9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</row>
    <row r="34" spans="1:9" ht="13.5" thickTop="1" x14ac:dyDescent="0.2">
      <c r="A34" s="65" t="s">
        <v>40</v>
      </c>
      <c r="B34" s="59">
        <v>1728272</v>
      </c>
      <c r="C34" s="60">
        <v>224448</v>
      </c>
      <c r="D34" s="60">
        <v>482700</v>
      </c>
      <c r="E34" s="60">
        <v>274783</v>
      </c>
      <c r="F34" s="60">
        <v>47662</v>
      </c>
      <c r="G34" s="60">
        <v>451286</v>
      </c>
      <c r="H34" s="60">
        <v>169294</v>
      </c>
      <c r="I34" s="61">
        <v>3378445</v>
      </c>
    </row>
    <row r="35" spans="1:9" ht="13.5" thickBot="1" x14ac:dyDescent="0.25">
      <c r="A35" s="62" t="s">
        <v>35</v>
      </c>
      <c r="B35" s="34">
        <v>1626428</v>
      </c>
      <c r="C35" s="36">
        <v>150974</v>
      </c>
      <c r="D35" s="36">
        <v>244906</v>
      </c>
      <c r="E35" s="36">
        <v>139866</v>
      </c>
      <c r="F35" s="36">
        <v>32466</v>
      </c>
      <c r="G35" s="36">
        <v>287210</v>
      </c>
      <c r="H35" s="36">
        <v>84245</v>
      </c>
      <c r="I35" s="63">
        <v>2566095</v>
      </c>
    </row>
    <row r="36" spans="1:9" ht="17.25" thickTop="1" thickBot="1" x14ac:dyDescent="0.3">
      <c r="A36" s="53"/>
      <c r="B36" s="53"/>
      <c r="C36" s="53"/>
      <c r="D36" s="53"/>
      <c r="E36" s="66"/>
      <c r="F36" s="66"/>
      <c r="G36" s="53"/>
      <c r="H36" s="67"/>
      <c r="I36" s="68">
        <v>5944540</v>
      </c>
    </row>
    <row r="37" spans="1:9" ht="15.75" thickTop="1" x14ac:dyDescent="0.2">
      <c r="A37" s="57"/>
      <c r="B37" s="57"/>
      <c r="C37" s="57"/>
      <c r="D37" s="57"/>
      <c r="E37" s="57"/>
      <c r="F37" s="57"/>
      <c r="G37" s="57"/>
      <c r="H37" s="57"/>
      <c r="I37" s="53"/>
    </row>
    <row r="39" spans="1:9" x14ac:dyDescent="0.2">
      <c r="B39" s="3" t="s">
        <v>71</v>
      </c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10F6-807E-437F-9326-B752FAB63162}">
  <dimension ref="A1:K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9.140625" style="3"/>
    <col min="2" max="9" width="12.7109375" style="3" customWidth="1"/>
    <col min="10" max="10" width="9.140625" style="3"/>
    <col min="11" max="11" width="13.7109375" style="3" customWidth="1"/>
    <col min="12" max="16384" width="9.140625" style="3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4"/>
    </row>
    <row r="2" spans="1:9" ht="20.25" x14ac:dyDescent="0.3">
      <c r="A2" s="4" t="s">
        <v>1</v>
      </c>
      <c r="B2" s="5"/>
      <c r="C2" s="6" t="s">
        <v>72</v>
      </c>
      <c r="D2" s="6"/>
      <c r="E2" s="2"/>
      <c r="F2" s="2"/>
      <c r="G2" s="2"/>
      <c r="H2" s="13"/>
      <c r="I2" s="2"/>
    </row>
    <row r="3" spans="1:9" x14ac:dyDescent="0.2">
      <c r="A3" s="2"/>
      <c r="B3" s="2"/>
      <c r="C3" s="8"/>
      <c r="D3" s="8"/>
      <c r="E3" s="2"/>
      <c r="F3" s="2"/>
      <c r="G3" s="2"/>
      <c r="H3" s="2"/>
      <c r="I3" s="2"/>
    </row>
    <row r="4" spans="1:9" ht="18.75" thickBot="1" x14ac:dyDescent="0.3">
      <c r="A4" s="10" t="s">
        <v>3</v>
      </c>
      <c r="B4" s="2"/>
      <c r="C4" s="11"/>
      <c r="D4" s="12" t="s">
        <v>72</v>
      </c>
      <c r="E4" s="13"/>
      <c r="F4" s="14"/>
      <c r="G4" s="2"/>
      <c r="H4" s="2"/>
      <c r="I4" s="9"/>
    </row>
    <row r="5" spans="1:9" ht="13.5" thickTop="1" x14ac:dyDescent="0.2">
      <c r="A5" s="15" t="s">
        <v>4</v>
      </c>
      <c r="B5" s="16"/>
      <c r="C5" s="17"/>
      <c r="D5" s="17"/>
      <c r="E5" s="18" t="s">
        <v>5</v>
      </c>
      <c r="F5" s="17"/>
      <c r="G5" s="17"/>
      <c r="H5" s="17"/>
      <c r="I5" s="19"/>
    </row>
    <row r="6" spans="1:9" x14ac:dyDescent="0.2">
      <c r="A6" s="20" t="s">
        <v>6</v>
      </c>
      <c r="B6" s="21">
        <v>111</v>
      </c>
      <c r="C6" s="22">
        <v>201</v>
      </c>
      <c r="D6" s="22" t="s">
        <v>70</v>
      </c>
      <c r="E6" s="22">
        <v>207</v>
      </c>
      <c r="F6" s="22">
        <v>209</v>
      </c>
      <c r="G6" s="22">
        <v>211</v>
      </c>
      <c r="H6" s="22">
        <v>213</v>
      </c>
      <c r="I6" s="23" t="s">
        <v>7</v>
      </c>
    </row>
    <row r="7" spans="1:9" ht="13.5" thickBot="1" x14ac:dyDescent="0.25">
      <c r="A7" s="24"/>
      <c r="B7" s="25" t="s">
        <v>8</v>
      </c>
      <c r="C7" s="26" t="s">
        <v>9</v>
      </c>
      <c r="D7" s="26" t="s">
        <v>11</v>
      </c>
      <c r="E7" s="26" t="s">
        <v>12</v>
      </c>
      <c r="F7" s="26" t="s">
        <v>13</v>
      </c>
      <c r="G7" s="26" t="s">
        <v>14</v>
      </c>
      <c r="H7" s="26" t="s">
        <v>16</v>
      </c>
      <c r="I7" s="27"/>
    </row>
    <row r="8" spans="1:9" ht="13.5" thickTop="1" x14ac:dyDescent="0.2">
      <c r="A8" s="28" t="s">
        <v>18</v>
      </c>
      <c r="B8" s="29">
        <v>964809</v>
      </c>
      <c r="C8" s="30">
        <v>120124</v>
      </c>
      <c r="D8" s="30">
        <v>254175</v>
      </c>
      <c r="E8" s="31">
        <v>140276</v>
      </c>
      <c r="F8" s="31">
        <v>25887</v>
      </c>
      <c r="G8" s="31">
        <v>226340</v>
      </c>
      <c r="H8" s="31">
        <v>82815</v>
      </c>
      <c r="I8" s="32">
        <v>1814426</v>
      </c>
    </row>
    <row r="9" spans="1:9" x14ac:dyDescent="0.2">
      <c r="A9" s="33" t="s">
        <v>19</v>
      </c>
      <c r="B9" s="34">
        <v>221152</v>
      </c>
      <c r="C9" s="35">
        <v>42027</v>
      </c>
      <c r="D9" s="35">
        <v>108316</v>
      </c>
      <c r="E9" s="36">
        <v>69952</v>
      </c>
      <c r="F9" s="36">
        <v>10455</v>
      </c>
      <c r="G9" s="36">
        <v>106399</v>
      </c>
      <c r="H9" s="36">
        <v>26925</v>
      </c>
      <c r="I9" s="37">
        <v>585226</v>
      </c>
    </row>
    <row r="10" spans="1:9" x14ac:dyDescent="0.2">
      <c r="A10" s="33" t="s">
        <v>20</v>
      </c>
      <c r="B10" s="34">
        <v>1745286</v>
      </c>
      <c r="C10" s="35">
        <v>172051</v>
      </c>
      <c r="D10" s="35">
        <v>282409</v>
      </c>
      <c r="E10" s="36">
        <v>155316</v>
      </c>
      <c r="F10" s="36">
        <v>36111</v>
      </c>
      <c r="G10" s="36">
        <v>319625</v>
      </c>
      <c r="H10" s="36">
        <v>98783</v>
      </c>
      <c r="I10" s="38">
        <v>2809581</v>
      </c>
    </row>
    <row r="11" spans="1:9" x14ac:dyDescent="0.2">
      <c r="A11" s="33" t="s">
        <v>21</v>
      </c>
      <c r="B11" s="34">
        <v>170198</v>
      </c>
      <c r="C11" s="35">
        <v>18203</v>
      </c>
      <c r="D11" s="35">
        <v>40309</v>
      </c>
      <c r="E11" s="36">
        <v>24159</v>
      </c>
      <c r="F11" s="36">
        <v>4696</v>
      </c>
      <c r="G11" s="36">
        <v>47469</v>
      </c>
      <c r="H11" s="36">
        <v>14124</v>
      </c>
      <c r="I11" s="38">
        <v>319158</v>
      </c>
    </row>
    <row r="12" spans="1:9" x14ac:dyDescent="0.2">
      <c r="A12" s="33" t="s">
        <v>22</v>
      </c>
      <c r="B12" s="34">
        <v>139443</v>
      </c>
      <c r="C12" s="35">
        <v>17980</v>
      </c>
      <c r="D12" s="35">
        <v>30370</v>
      </c>
      <c r="E12" s="36">
        <v>19130</v>
      </c>
      <c r="F12" s="36">
        <v>1886</v>
      </c>
      <c r="G12" s="36">
        <v>28699</v>
      </c>
      <c r="H12" s="36">
        <v>23746</v>
      </c>
      <c r="I12" s="38">
        <v>261254</v>
      </c>
    </row>
    <row r="13" spans="1:9" x14ac:dyDescent="0.2">
      <c r="A13" s="33" t="s">
        <v>23</v>
      </c>
      <c r="B13" s="34">
        <v>1006</v>
      </c>
      <c r="C13" s="35">
        <v>80</v>
      </c>
      <c r="D13" s="35">
        <v>161</v>
      </c>
      <c r="E13" s="36">
        <v>116</v>
      </c>
      <c r="F13" s="36">
        <v>13</v>
      </c>
      <c r="G13" s="36">
        <v>131</v>
      </c>
      <c r="H13" s="36">
        <v>142</v>
      </c>
      <c r="I13" s="38">
        <v>1649</v>
      </c>
    </row>
    <row r="14" spans="1:9" x14ac:dyDescent="0.2">
      <c r="A14" s="33" t="s">
        <v>24</v>
      </c>
      <c r="B14" s="34">
        <v>22425</v>
      </c>
      <c r="C14" s="35">
        <v>3238</v>
      </c>
      <c r="D14" s="35">
        <v>7870</v>
      </c>
      <c r="E14" s="36">
        <v>2116</v>
      </c>
      <c r="F14" s="36">
        <v>398</v>
      </c>
      <c r="G14" s="36">
        <v>6299</v>
      </c>
      <c r="H14" s="36">
        <v>2883</v>
      </c>
      <c r="I14" s="38">
        <v>45229</v>
      </c>
    </row>
    <row r="15" spans="1:9" x14ac:dyDescent="0.2">
      <c r="A15" s="33" t="s">
        <v>26</v>
      </c>
      <c r="B15" s="34">
        <v>9514</v>
      </c>
      <c r="C15" s="35">
        <v>1160</v>
      </c>
      <c r="D15" s="35">
        <v>1637</v>
      </c>
      <c r="E15" s="36">
        <v>1377</v>
      </c>
      <c r="F15" s="36">
        <v>132</v>
      </c>
      <c r="G15" s="36">
        <v>1923</v>
      </c>
      <c r="H15" s="36">
        <v>917</v>
      </c>
      <c r="I15" s="38">
        <v>16660</v>
      </c>
    </row>
    <row r="16" spans="1:9" x14ac:dyDescent="0.2">
      <c r="A16" s="33" t="s">
        <v>27</v>
      </c>
      <c r="B16" s="34">
        <v>14880</v>
      </c>
      <c r="C16" s="35">
        <v>1017</v>
      </c>
      <c r="D16" s="35">
        <v>2838</v>
      </c>
      <c r="E16" s="36">
        <v>2438</v>
      </c>
      <c r="F16" s="36">
        <v>279</v>
      </c>
      <c r="G16" s="36">
        <v>3091</v>
      </c>
      <c r="H16" s="36">
        <v>841</v>
      </c>
      <c r="I16" s="38">
        <v>25384</v>
      </c>
    </row>
    <row r="17" spans="1:11" x14ac:dyDescent="0.2">
      <c r="A17" s="33" t="s">
        <v>28</v>
      </c>
      <c r="B17" s="34">
        <v>10125</v>
      </c>
      <c r="C17" s="35">
        <v>110</v>
      </c>
      <c r="D17" s="35">
        <v>650</v>
      </c>
      <c r="E17" s="36">
        <v>273</v>
      </c>
      <c r="F17" s="36">
        <v>9</v>
      </c>
      <c r="G17" s="36">
        <v>391</v>
      </c>
      <c r="H17" s="36">
        <v>360</v>
      </c>
      <c r="I17" s="38">
        <v>11918</v>
      </c>
    </row>
    <row r="18" spans="1:11" x14ac:dyDescent="0.2">
      <c r="A18" s="33" t="s">
        <v>29</v>
      </c>
      <c r="B18" s="34">
        <v>3968</v>
      </c>
      <c r="C18" s="35">
        <v>839</v>
      </c>
      <c r="D18" s="35">
        <v>1371</v>
      </c>
      <c r="E18" s="36">
        <v>474</v>
      </c>
      <c r="F18" s="36">
        <v>122</v>
      </c>
      <c r="G18" s="36">
        <v>1394</v>
      </c>
      <c r="H18" s="36">
        <v>629</v>
      </c>
      <c r="I18" s="38">
        <v>8797</v>
      </c>
    </row>
    <row r="19" spans="1:11" x14ac:dyDescent="0.2">
      <c r="A19" s="33" t="s">
        <v>30</v>
      </c>
      <c r="B19" s="34">
        <v>8</v>
      </c>
      <c r="C19" s="35">
        <v>1</v>
      </c>
      <c r="D19" s="35">
        <v>6</v>
      </c>
      <c r="E19" s="36">
        <v>2</v>
      </c>
      <c r="F19" s="36">
        <v>0</v>
      </c>
      <c r="G19" s="36">
        <v>3</v>
      </c>
      <c r="H19" s="36">
        <v>7</v>
      </c>
      <c r="I19" s="38">
        <v>27</v>
      </c>
    </row>
    <row r="20" spans="1:11" x14ac:dyDescent="0.2">
      <c r="A20" s="39" t="s">
        <v>31</v>
      </c>
      <c r="B20" s="34">
        <v>315</v>
      </c>
      <c r="C20" s="35">
        <v>7</v>
      </c>
      <c r="D20" s="35">
        <v>75</v>
      </c>
      <c r="E20" s="36">
        <v>30</v>
      </c>
      <c r="F20" s="36">
        <v>3</v>
      </c>
      <c r="G20" s="36">
        <v>63</v>
      </c>
      <c r="H20" s="36">
        <v>27</v>
      </c>
      <c r="I20" s="38">
        <v>520</v>
      </c>
    </row>
    <row r="21" spans="1:11" x14ac:dyDescent="0.2">
      <c r="A21" s="39" t="s">
        <v>32</v>
      </c>
      <c r="B21" s="34">
        <v>1066</v>
      </c>
      <c r="C21" s="35">
        <v>0</v>
      </c>
      <c r="D21" s="35">
        <v>2</v>
      </c>
      <c r="E21" s="36">
        <v>1</v>
      </c>
      <c r="F21" s="36">
        <v>0</v>
      </c>
      <c r="G21" s="36">
        <v>3</v>
      </c>
      <c r="H21" s="36">
        <v>0</v>
      </c>
      <c r="I21" s="38">
        <v>1072</v>
      </c>
    </row>
    <row r="22" spans="1:11" x14ac:dyDescent="0.2">
      <c r="A22" s="39" t="s">
        <v>33</v>
      </c>
      <c r="B22" s="34">
        <v>1700</v>
      </c>
      <c r="C22" s="35">
        <v>141</v>
      </c>
      <c r="D22" s="35">
        <v>294</v>
      </c>
      <c r="E22" s="36">
        <v>254</v>
      </c>
      <c r="F22" s="36">
        <v>54</v>
      </c>
      <c r="G22" s="36">
        <v>433</v>
      </c>
      <c r="H22" s="36">
        <v>70</v>
      </c>
      <c r="I22" s="38">
        <v>2946</v>
      </c>
    </row>
    <row r="23" spans="1:11" x14ac:dyDescent="0.2">
      <c r="A23" s="20" t="s">
        <v>44</v>
      </c>
      <c r="B23" s="34">
        <v>191</v>
      </c>
      <c r="C23" s="35">
        <v>119</v>
      </c>
      <c r="D23" s="35">
        <v>17</v>
      </c>
      <c r="E23" s="36">
        <v>46</v>
      </c>
      <c r="F23" s="36">
        <v>3</v>
      </c>
      <c r="G23" s="36">
        <v>61</v>
      </c>
      <c r="H23" s="36">
        <v>1</v>
      </c>
      <c r="I23" s="38">
        <v>438</v>
      </c>
    </row>
    <row r="24" spans="1:11" ht="13.5" thickBot="1" x14ac:dyDescent="0.25">
      <c r="A24" s="86" t="s">
        <v>63</v>
      </c>
      <c r="B24" s="88">
        <v>674</v>
      </c>
      <c r="C24" s="41">
        <v>60</v>
      </c>
      <c r="D24" s="41">
        <v>96</v>
      </c>
      <c r="E24" s="42">
        <v>145</v>
      </c>
      <c r="F24" s="42">
        <v>13</v>
      </c>
      <c r="G24" s="42">
        <v>171</v>
      </c>
      <c r="H24" s="42">
        <v>82</v>
      </c>
      <c r="I24" s="38">
        <v>1241</v>
      </c>
    </row>
    <row r="25" spans="1:11" ht="13.5" thickTop="1" x14ac:dyDescent="0.2">
      <c r="A25" s="43" t="s">
        <v>34</v>
      </c>
      <c r="B25" s="44">
        <v>1712604</v>
      </c>
      <c r="C25" s="45">
        <v>224927</v>
      </c>
      <c r="D25" s="45">
        <v>484685</v>
      </c>
      <c r="E25" s="45">
        <v>274532</v>
      </c>
      <c r="F25" s="45">
        <v>47925</v>
      </c>
      <c r="G25" s="45">
        <v>454017</v>
      </c>
      <c r="H25" s="45">
        <v>166939</v>
      </c>
      <c r="I25" s="46">
        <v>3365629</v>
      </c>
    </row>
    <row r="26" spans="1:11" ht="13.5" thickBot="1" x14ac:dyDescent="0.25">
      <c r="A26" s="47" t="s">
        <v>35</v>
      </c>
      <c r="B26" s="48">
        <v>1594156</v>
      </c>
      <c r="C26" s="49">
        <v>152230</v>
      </c>
      <c r="D26" s="49">
        <v>245911</v>
      </c>
      <c r="E26" s="49">
        <v>141573</v>
      </c>
      <c r="F26" s="49">
        <v>32136</v>
      </c>
      <c r="G26" s="49">
        <v>288478</v>
      </c>
      <c r="H26" s="49">
        <v>85413</v>
      </c>
      <c r="I26" s="50">
        <v>2539897</v>
      </c>
    </row>
    <row r="27" spans="1:11" ht="14.25" thickTop="1" thickBot="1" x14ac:dyDescent="0.25">
      <c r="A27" s="51" t="s">
        <v>36</v>
      </c>
      <c r="B27" s="44">
        <v>3306760</v>
      </c>
      <c r="C27" s="45">
        <v>377157</v>
      </c>
      <c r="D27" s="45">
        <v>730596</v>
      </c>
      <c r="E27" s="45">
        <v>416105</v>
      </c>
      <c r="F27" s="45">
        <v>80061</v>
      </c>
      <c r="G27" s="45">
        <v>742495</v>
      </c>
      <c r="H27" s="45">
        <v>252352</v>
      </c>
      <c r="I27" s="52">
        <v>5905526</v>
      </c>
    </row>
    <row r="28" spans="1:11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K28" s="55"/>
    </row>
    <row r="29" spans="1:11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K29" s="55"/>
    </row>
    <row r="30" spans="1:11" ht="13.5" thickTop="1" x14ac:dyDescent="0.2">
      <c r="A30" s="58" t="s">
        <v>38</v>
      </c>
      <c r="B30" s="59">
        <v>5633</v>
      </c>
      <c r="C30" s="60">
        <v>-761</v>
      </c>
      <c r="D30" s="60">
        <v>-479</v>
      </c>
      <c r="E30" s="60">
        <v>-3584</v>
      </c>
      <c r="F30" s="60">
        <v>-274</v>
      </c>
      <c r="G30" s="60">
        <v>-958</v>
      </c>
      <c r="H30" s="60">
        <v>-1909</v>
      </c>
      <c r="I30" s="61">
        <v>-2332</v>
      </c>
    </row>
    <row r="31" spans="1:11" ht="13.5" thickBot="1" x14ac:dyDescent="0.25">
      <c r="A31" s="62" t="s">
        <v>35</v>
      </c>
      <c r="B31" s="34">
        <v>1974</v>
      </c>
      <c r="C31" s="36">
        <v>409</v>
      </c>
      <c r="D31" s="36">
        <v>689</v>
      </c>
      <c r="E31" s="36">
        <v>492</v>
      </c>
      <c r="F31" s="36">
        <v>29</v>
      </c>
      <c r="G31" s="36">
        <v>833</v>
      </c>
      <c r="H31" s="36">
        <v>166</v>
      </c>
      <c r="I31" s="63">
        <v>4592</v>
      </c>
    </row>
    <row r="32" spans="1:11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</row>
    <row r="33" spans="1:9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</row>
    <row r="34" spans="1:9" ht="13.5" thickTop="1" x14ac:dyDescent="0.2">
      <c r="A34" s="65" t="s">
        <v>40</v>
      </c>
      <c r="B34" s="59">
        <v>1718237</v>
      </c>
      <c r="C34" s="60">
        <v>224166</v>
      </c>
      <c r="D34" s="60">
        <v>484206</v>
      </c>
      <c r="E34" s="60">
        <v>270948</v>
      </c>
      <c r="F34" s="60">
        <v>47651</v>
      </c>
      <c r="G34" s="60">
        <v>453059</v>
      </c>
      <c r="H34" s="60">
        <v>165030</v>
      </c>
      <c r="I34" s="61">
        <v>3363297</v>
      </c>
    </row>
    <row r="35" spans="1:9" ht="13.5" thickBot="1" x14ac:dyDescent="0.25">
      <c r="A35" s="62" t="s">
        <v>35</v>
      </c>
      <c r="B35" s="34">
        <v>1596130</v>
      </c>
      <c r="C35" s="36">
        <v>152639</v>
      </c>
      <c r="D35" s="36">
        <v>246600</v>
      </c>
      <c r="E35" s="36">
        <v>142065</v>
      </c>
      <c r="F35" s="36">
        <v>32165</v>
      </c>
      <c r="G35" s="36">
        <v>289311</v>
      </c>
      <c r="H35" s="36">
        <v>85579</v>
      </c>
      <c r="I35" s="63">
        <v>2544489</v>
      </c>
    </row>
    <row r="36" spans="1:9" ht="17.25" thickTop="1" thickBot="1" x14ac:dyDescent="0.3">
      <c r="A36" s="53"/>
      <c r="B36" s="53"/>
      <c r="C36" s="53"/>
      <c r="D36" s="53"/>
      <c r="E36" s="66"/>
      <c r="F36" s="66"/>
      <c r="G36" s="53"/>
      <c r="H36" s="67"/>
      <c r="I36" s="68">
        <v>5907786</v>
      </c>
    </row>
    <row r="37" spans="1:9" ht="15.75" thickTop="1" x14ac:dyDescent="0.2">
      <c r="A37" s="57"/>
      <c r="B37" s="57"/>
      <c r="C37" s="57"/>
      <c r="D37" s="57"/>
      <c r="E37" s="57"/>
      <c r="F37" s="57"/>
      <c r="G37" s="57"/>
      <c r="H37" s="57"/>
      <c r="I37" s="53"/>
    </row>
    <row r="39" spans="1:9" x14ac:dyDescent="0.2">
      <c r="B39" s="3" t="s">
        <v>73</v>
      </c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rok 2014</vt:lpstr>
      <vt:lpstr>rok 2015</vt:lpstr>
      <vt:lpstr>rok 2016</vt:lpstr>
      <vt:lpstr>rok 2017</vt:lpstr>
      <vt:lpstr>rok 2018</vt:lpstr>
      <vt:lpstr>rok 2019</vt:lpstr>
      <vt:lpstr>rok 2020</vt:lpstr>
      <vt:lpstr>rok 2021</vt:lpstr>
      <vt:lpstr>rok 2022</vt:lpstr>
      <vt:lpstr>rok 2023</vt:lpstr>
      <vt:lpstr>rok 2024</vt:lpstr>
      <vt:lpstr>Rozčlenění do st. kat.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Zoulová</dc:creator>
  <cp:lastModifiedBy>Pelcová Iveta Mgr. (VZP ČR Ústředí)</cp:lastModifiedBy>
  <dcterms:created xsi:type="dcterms:W3CDTF">2025-08-27T11:14:20Z</dcterms:created>
  <dcterms:modified xsi:type="dcterms:W3CDTF">2025-08-28T05:54:50Z</dcterms:modified>
</cp:coreProperties>
</file>