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Dokumenty\KRT\Vyřazovací protokoly a opravy a posouzení\Tiskopisy\Protokol o kontrole ZP od 1.1. 2026\"/>
    </mc:Choice>
  </mc:AlternateContent>
  <xr:revisionPtr revIDLastSave="0" documentId="13_ncr:1_{05E84005-9B59-46CF-8E82-0D1263985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" sheetId="1" r:id="rId1"/>
    <sheet name="popi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1" i="1" l="1"/>
  <c r="G94" i="1" l="1"/>
  <c r="J45" i="1" l="1"/>
  <c r="G95" i="1" l="1"/>
  <c r="D96" i="1"/>
  <c r="K60" i="1"/>
  <c r="J38" i="1"/>
  <c r="K63" i="1"/>
  <c r="K62" i="1"/>
  <c r="K61" i="1"/>
  <c r="J55" i="1"/>
  <c r="J54" i="1"/>
  <c r="N13" i="1"/>
  <c r="L13" i="1"/>
  <c r="L11" i="1"/>
  <c r="N11" i="1"/>
  <c r="J11" i="1" s="1"/>
  <c r="M11" i="1"/>
  <c r="M13" i="1"/>
  <c r="J53" i="1"/>
  <c r="J52" i="1"/>
  <c r="J51" i="1"/>
  <c r="J50" i="1"/>
  <c r="J49" i="1"/>
  <c r="J48" i="1"/>
  <c r="J47" i="1"/>
  <c r="J46" i="1"/>
  <c r="J41" i="1"/>
  <c r="J40" i="1"/>
  <c r="J39" i="1"/>
  <c r="J37" i="1"/>
  <c r="I33" i="1"/>
  <c r="J13" i="1" l="1"/>
  <c r="K64" i="1"/>
  <c r="D97" i="1" s="1"/>
  <c r="J42" i="1"/>
  <c r="D94" i="1" s="1"/>
  <c r="J56" i="1"/>
  <c r="D95" i="1" s="1"/>
  <c r="D98" i="1" l="1"/>
  <c r="K94" i="1" l="1"/>
  <c r="K96" i="1" l="1"/>
  <c r="K95" i="1"/>
  <c r="K97" i="1" s="1"/>
</calcChain>
</file>

<file path=xl/sharedStrings.xml><?xml version="1.0" encoding="utf-8"?>
<sst xmlns="http://schemas.openxmlformats.org/spreadsheetml/2006/main" count="249" uniqueCount="189">
  <si>
    <t>Adresa:</t>
  </si>
  <si>
    <t>Lůžko</t>
  </si>
  <si>
    <t>Kód:</t>
  </si>
  <si>
    <t>Název ZP:</t>
  </si>
  <si>
    <t xml:space="preserve"> Výr. číslo:</t>
  </si>
  <si>
    <t>Výrobce:</t>
  </si>
  <si>
    <t>Dodavatel:</t>
  </si>
  <si>
    <t>Provedené práce</t>
  </si>
  <si>
    <t>Položka v ceníku</t>
  </si>
  <si>
    <t>Popis pracovního úkonu</t>
  </si>
  <si>
    <t>Odpracovaný čas</t>
  </si>
  <si>
    <t xml:space="preserve">Cena </t>
  </si>
  <si>
    <t/>
  </si>
  <si>
    <t>Název materiálu</t>
  </si>
  <si>
    <t>Jednotka</t>
  </si>
  <si>
    <t>Množství</t>
  </si>
  <si>
    <t>Cena za jedn.</t>
  </si>
  <si>
    <t>Cena celkem</t>
  </si>
  <si>
    <t xml:space="preserve">Cena materiálu Kč </t>
  </si>
  <si>
    <t>Doprava</t>
  </si>
  <si>
    <t>Číslo ceníku</t>
  </si>
  <si>
    <t>Odkud</t>
  </si>
  <si>
    <t>Kam</t>
  </si>
  <si>
    <t>Sazba Kč</t>
  </si>
  <si>
    <t>Jméno:</t>
  </si>
  <si>
    <t>Příjmení:</t>
  </si>
  <si>
    <t>Pomůcka:</t>
  </si>
  <si>
    <t>Datum vydání:</t>
  </si>
  <si>
    <t>Doba užívání:</t>
  </si>
  <si>
    <t>Užitná doba:</t>
  </si>
  <si>
    <t>Datum prvního vydání:</t>
  </si>
  <si>
    <t>Celková doba užívání:</t>
  </si>
  <si>
    <t>Příslušenství</t>
  </si>
  <si>
    <t>Kód</t>
  </si>
  <si>
    <t>Evidenční číslo</t>
  </si>
  <si>
    <t>Název</t>
  </si>
  <si>
    <t>Poznámka</t>
  </si>
  <si>
    <t>Servisní technik:</t>
  </si>
  <si>
    <t>jméno - podpis - razítko</t>
  </si>
  <si>
    <t>Druh opětovného vydání</t>
  </si>
  <si>
    <t>Volba *)</t>
  </si>
  <si>
    <t>Servisní paušál</t>
  </si>
  <si>
    <t>Cena práce:</t>
  </si>
  <si>
    <t>Cena materiálu:</t>
  </si>
  <si>
    <t>Cena servisního paušálu:</t>
  </si>
  <si>
    <t>Cena celkem:</t>
  </si>
  <si>
    <t>Druh opravy</t>
  </si>
  <si>
    <t>Spoluúčast pojištěnce</t>
  </si>
  <si>
    <t>Oprava mechanického vozíku</t>
  </si>
  <si>
    <t>Cena dopravy:</t>
  </si>
  <si>
    <t>Oprava elektrického vozíku</t>
  </si>
  <si>
    <t>Zaokrouhlená cena pro pojištěnce:</t>
  </si>
  <si>
    <t>*) Zaškrtnout jednu volbu</t>
  </si>
  <si>
    <t>Kontrolu provedl:</t>
  </si>
  <si>
    <t>datum</t>
  </si>
  <si>
    <t>Návrh provedl:</t>
  </si>
  <si>
    <t>Protokol o kontrole ZP</t>
  </si>
  <si>
    <t>Cena za dopravu celkem:</t>
  </si>
  <si>
    <t>Dne:</t>
  </si>
  <si>
    <t>S návrhem souhlasím:</t>
  </si>
  <si>
    <t>telefon:</t>
  </si>
  <si>
    <t>Ceny jsou uváděny včetně DPH v Kč</t>
  </si>
  <si>
    <t>Hodinová sazba</t>
  </si>
  <si>
    <t>Cena</t>
  </si>
  <si>
    <t>Celkem</t>
  </si>
  <si>
    <t>Kč</t>
  </si>
  <si>
    <t>Úprava kočárku zdravotního</t>
  </si>
  <si>
    <t>Vyúčtování</t>
  </si>
  <si>
    <t>Posouzení návrhu RT:</t>
  </si>
  <si>
    <t>Zaokrouhlená cena pro pojišťovnu:</t>
  </si>
  <si>
    <t xml:space="preserve">Cena práce celkem Kč </t>
  </si>
  <si>
    <t>Číslo protokolu pojišťovny:</t>
  </si>
  <si>
    <t>Skladové číslo</t>
  </si>
  <si>
    <t>Ř</t>
  </si>
  <si>
    <t>Náhradní díly na opravu (opotřebené díly)</t>
  </si>
  <si>
    <t>Číslo protokolu firmy:</t>
  </si>
  <si>
    <t>km</t>
  </si>
  <si>
    <t>datvrac</t>
  </si>
  <si>
    <t>datfir</t>
  </si>
  <si>
    <t>datrt</t>
  </si>
  <si>
    <t>Dat. vrácení</t>
  </si>
  <si>
    <t>Poři. cena:</t>
  </si>
  <si>
    <t>17</t>
  </si>
  <si>
    <t>18</t>
  </si>
  <si>
    <t>19</t>
  </si>
  <si>
    <t>Čís. pojištěnce:</t>
  </si>
  <si>
    <t>Číslo protokolu firmy</t>
  </si>
  <si>
    <t>Číslo protokolu pojišťovny</t>
  </si>
  <si>
    <t>Jméno</t>
  </si>
  <si>
    <t>Příjmení</t>
  </si>
  <si>
    <t>Čís. pojištěnce</t>
  </si>
  <si>
    <t>Adresa</t>
  </si>
  <si>
    <t>telefon</t>
  </si>
  <si>
    <t>Popis</t>
  </si>
  <si>
    <t>Název ZP</t>
  </si>
  <si>
    <t>Poři. cena</t>
  </si>
  <si>
    <t>Pomůcka</t>
  </si>
  <si>
    <t>Datum vydání</t>
  </si>
  <si>
    <t>Doba užívání</t>
  </si>
  <si>
    <t>Užitná doba</t>
  </si>
  <si>
    <t>Datum prvního vydání</t>
  </si>
  <si>
    <t>Celková doba užívání</t>
  </si>
  <si>
    <t>vypočítaný údaj</t>
  </si>
  <si>
    <t>Evidenční číslo:</t>
  </si>
  <si>
    <t>Výr. číslo</t>
  </si>
  <si>
    <t>Dodavatel</t>
  </si>
  <si>
    <t>Výrobce</t>
  </si>
  <si>
    <t>Hlavička</t>
  </si>
  <si>
    <t>Zhodnocení celkového stavu</t>
  </si>
  <si>
    <t>Návrh provedl</t>
  </si>
  <si>
    <t>Posouzení návrhu RT</t>
  </si>
  <si>
    <t>číslo bez lomítka</t>
  </si>
  <si>
    <t>A</t>
  </si>
  <si>
    <t>Opětovně vydaná / Nová</t>
  </si>
  <si>
    <t>*</t>
  </si>
  <si>
    <t>Nutný údaj A/N/*</t>
  </si>
  <si>
    <t>Přesný název podle číselníku</t>
  </si>
  <si>
    <t>Dne</t>
  </si>
  <si>
    <t>Den vytvoření kalkulace</t>
  </si>
  <si>
    <t>Servisní technik</t>
  </si>
  <si>
    <t>Jméno a název firmy. Razítko až u konečného vyúčtování</t>
  </si>
  <si>
    <t>Vypočítané položky</t>
  </si>
  <si>
    <t>Technik firmy popíše technický stav. Popis se může lišit,</t>
  </si>
  <si>
    <t>pokud se bude jednat o opravu, repas, nebo vyřazení.</t>
  </si>
  <si>
    <t>Zaškrtne se pouze jedna volba a to v případě opravy,</t>
  </si>
  <si>
    <t>nebo úpravy ZP.</t>
  </si>
  <si>
    <t>Zaškrtne se pouze jedna volba, podle druhu opětovného</t>
  </si>
  <si>
    <t>vydání</t>
  </si>
  <si>
    <t>Nebude li zaškrtnuto žádné, bude se jednat o návrh na vyřazení ZP</t>
  </si>
  <si>
    <t>Druh Opravy</t>
  </si>
  <si>
    <t>20</t>
  </si>
  <si>
    <t>NÁVRH NA OPRAVU</t>
  </si>
  <si>
    <t>Elektrický invalidní vozík</t>
  </si>
  <si>
    <t>NÁVRH NA OPĚTOVNÉ VYDÁNÍ</t>
  </si>
  <si>
    <t>NÁVRH NA VYŘAZENÍ Z EVIDENCE</t>
  </si>
  <si>
    <t>*) Nutný údaj. Pokud jste pomůcku nevydali,není povinný. Doplní pojišťovna</t>
  </si>
  <si>
    <t>I když byl opětovně vydán, uvádí se pořicovací cena dle číselníku</t>
  </si>
  <si>
    <t>Uvádí se ve všech případech. V případě návrhu na vyřazení se vypisují</t>
  </si>
  <si>
    <t xml:space="preserve"> opotřebené díly, včetně ceny (lze i orientační)</t>
  </si>
  <si>
    <t>RT provede posouzení a pro lepší orientaci provede odkaz</t>
  </si>
  <si>
    <t>na číslo řádku</t>
  </si>
  <si>
    <t>Název protokolu</t>
  </si>
  <si>
    <t>Dle číselníku a bez skupiny</t>
  </si>
  <si>
    <t>Nutný údaj, vybere se jedna z možností, návaznost na výpočet</t>
  </si>
  <si>
    <t>Nová</t>
  </si>
  <si>
    <t>Mechanický invalidní vozík (základní, odlehčený)</t>
  </si>
  <si>
    <t>Mechanický invalidní vozík (ostatní)</t>
  </si>
  <si>
    <t>Zvedák (vanový i pojízdný)</t>
  </si>
  <si>
    <t>Ostatní mechanické ZP</t>
  </si>
  <si>
    <t>Ostatní elektrické ZP</t>
  </si>
  <si>
    <t xml:space="preserve">Vyplnit dle skutečnosti (hodinová sazba se uvádí vč. DPH) </t>
  </si>
  <si>
    <t>Po vyplnění počtu km a sazby se vypočte konečná částka</t>
  </si>
  <si>
    <t>Opravy ostatních pomůcek zapůjčovaných (sk. 7)</t>
  </si>
  <si>
    <t>Opravy ostatních pomůcek zapůjčovaných (sk. 7)- repasovaných</t>
  </si>
  <si>
    <t>Oprava mechanického vozíku repasovaného</t>
  </si>
  <si>
    <t>Oprava elektrického vozíku repasovaného</t>
  </si>
  <si>
    <t>opravy ZP pro léčbu poruch dýchání</t>
  </si>
  <si>
    <t>4100011</t>
  </si>
  <si>
    <t>4100008</t>
  </si>
  <si>
    <t>Úpravy vozíků mechanických</t>
  </si>
  <si>
    <t>4100009</t>
  </si>
  <si>
    <t>Úpravy vozíků elektrických</t>
  </si>
  <si>
    <t>4100010</t>
  </si>
  <si>
    <t>Úpravy polohovacích lůžek - prodloužení</t>
  </si>
  <si>
    <t>úhrada ceny za opravu pojišťovnou:</t>
  </si>
  <si>
    <t>úhrada ceny opravy/úpravy pojištěncem:</t>
  </si>
  <si>
    <t>4100012 4100014</t>
  </si>
  <si>
    <t>4100013</t>
  </si>
  <si>
    <t>4100016</t>
  </si>
  <si>
    <t>4100015 4100017</t>
  </si>
  <si>
    <t>Opravy přístrojů pro tlakovou léčbu otoků</t>
  </si>
  <si>
    <t>Výměna akumulátorů (pouze vlastnictví VZP)</t>
  </si>
  <si>
    <t>Výměna akumulátorů repasovaný EIV   (pouze vlastnictví VZP)</t>
  </si>
  <si>
    <t>4100020,22, 24,26,28,30</t>
  </si>
  <si>
    <t>4100021,23 25,27,29,31</t>
  </si>
  <si>
    <t>4100034</t>
  </si>
  <si>
    <t>4100018</t>
  </si>
  <si>
    <t>4100019</t>
  </si>
  <si>
    <t>4100032 4100033</t>
  </si>
  <si>
    <t>1. výměna akumulátorů vlastnictví klienta</t>
  </si>
  <si>
    <t>2. výměna akumulátorů vlastnictví klienta</t>
  </si>
  <si>
    <t>verze 8.0</t>
  </si>
  <si>
    <t>4100039</t>
  </si>
  <si>
    <t>4100040</t>
  </si>
  <si>
    <t>4100041</t>
  </si>
  <si>
    <t>4100042</t>
  </si>
  <si>
    <t>1. výměna akumulátorů, vlastnictví klienta, max. 14.932,96 Kč</t>
  </si>
  <si>
    <t>2. výměna akumulátorů, vlastnictví klienta, max. 14.932,96 Kč</t>
  </si>
  <si>
    <t xml:space="preserve"> Zhodnocení celkového stavu: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</si>
</sst>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###,###,###"/>
    <numFmt numFmtId="166" formatCode="#,##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15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49" fontId="4" fillId="0" borderId="0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right" vertical="center"/>
      <protection hidden="1"/>
    </xf>
    <xf numFmtId="0" fontId="9" fillId="0" borderId="0" xfId="1" applyFont="1" applyFill="1" applyBorder="1" applyAlignment="1" applyProtection="1">
      <protection hidden="1"/>
    </xf>
    <xf numFmtId="0" fontId="10" fillId="0" borderId="0" xfId="1" applyFont="1" applyBorder="1" applyAlignment="1" applyProtection="1">
      <alignment horizontal="center" vertical="center" wrapText="1"/>
      <protection hidden="1"/>
    </xf>
    <xf numFmtId="0" fontId="11" fillId="0" borderId="0" xfId="1" applyFont="1" applyBorder="1" applyAlignment="1" applyProtection="1">
      <alignment vertical="center"/>
      <protection hidden="1"/>
    </xf>
    <xf numFmtId="49" fontId="3" fillId="0" borderId="0" xfId="0" applyNumberFormat="1" applyFont="1" applyBorder="1" applyAlignment="1" applyProtection="1">
      <alignment vertical="top"/>
      <protection hidden="1"/>
    </xf>
    <xf numFmtId="9" fontId="12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1" applyFont="1" applyFill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vertical="center"/>
      <protection hidden="1"/>
    </xf>
    <xf numFmtId="0" fontId="10" fillId="0" borderId="0" xfId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Fill="1" applyProtection="1">
      <protection hidden="1"/>
    </xf>
    <xf numFmtId="0" fontId="4" fillId="0" borderId="0" xfId="1" applyFont="1" applyProtection="1">
      <protection hidden="1"/>
    </xf>
    <xf numFmtId="0" fontId="4" fillId="0" borderId="0" xfId="1" applyFont="1" applyFill="1" applyBorder="1" applyProtection="1">
      <protection hidden="1"/>
    </xf>
    <xf numFmtId="0" fontId="4" fillId="0" borderId="0" xfId="1" applyFont="1" applyFill="1" applyProtection="1">
      <protection hidden="1"/>
    </xf>
    <xf numFmtId="0" fontId="0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0" fillId="0" borderId="0" xfId="0" applyFont="1" applyBorder="1" applyProtection="1">
      <protection hidden="1"/>
    </xf>
    <xf numFmtId="0" fontId="8" fillId="0" borderId="0" xfId="1" applyFont="1" applyBorder="1" applyAlignment="1" applyProtection="1"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6" xfId="1" applyFont="1" applyBorder="1" applyAlignment="1" applyProtection="1">
      <alignment horizontal="center" vertical="center" wrapText="1"/>
      <protection hidden="1"/>
    </xf>
    <xf numFmtId="0" fontId="10" fillId="0" borderId="4" xfId="1" applyFont="1" applyBorder="1" applyAlignment="1" applyProtection="1">
      <alignment horizontal="center" vertical="center" wrapText="1"/>
      <protection hidden="1"/>
    </xf>
    <xf numFmtId="0" fontId="3" fillId="0" borderId="0" xfId="1" applyFont="1" applyBorder="1" applyAlignment="1" applyProtection="1">
      <alignment vertical="top"/>
      <protection hidden="1"/>
    </xf>
    <xf numFmtId="0" fontId="16" fillId="0" borderId="0" xfId="1" applyFont="1" applyBorder="1" applyAlignment="1" applyProtection="1">
      <alignment horizontal="center" vertical="center"/>
      <protection hidden="1"/>
    </xf>
    <xf numFmtId="0" fontId="12" fillId="0" borderId="7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right" vertical="center"/>
      <protection hidden="1"/>
    </xf>
    <xf numFmtId="49" fontId="4" fillId="0" borderId="0" xfId="0" applyNumberFormat="1" applyFont="1" applyBorder="1" applyAlignment="1" applyProtection="1">
      <alignment horizontal="left" vertical="center" wrapText="1"/>
      <protection hidden="1"/>
    </xf>
    <xf numFmtId="164" fontId="0" fillId="0" borderId="0" xfId="0" applyNumberFormat="1" applyFont="1" applyFill="1" applyBorder="1" applyAlignment="1" applyProtection="1"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/>
      <protection hidden="1"/>
    </xf>
    <xf numFmtId="0" fontId="14" fillId="0" borderId="3" xfId="0" applyFont="1" applyBorder="1" applyAlignment="1" applyProtection="1">
      <alignment horizontal="center"/>
      <protection hidden="1"/>
    </xf>
    <xf numFmtId="0" fontId="0" fillId="0" borderId="0" xfId="0" applyNumberFormat="1" applyFont="1" applyProtection="1">
      <protection hidden="1"/>
    </xf>
    <xf numFmtId="0" fontId="12" fillId="0" borderId="0" xfId="1" applyFont="1" applyFill="1" applyAlignment="1" applyProtection="1">
      <alignment vertical="center"/>
      <protection hidden="1"/>
    </xf>
    <xf numFmtId="0" fontId="14" fillId="0" borderId="0" xfId="0" applyFont="1" applyFill="1" applyProtection="1">
      <protection hidden="1"/>
    </xf>
    <xf numFmtId="0" fontId="0" fillId="0" borderId="0" xfId="0" applyFont="1" applyFill="1" applyBorder="1" applyAlignment="1" applyProtection="1">
      <alignment wrapText="1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10" fillId="0" borderId="8" xfId="0" applyFont="1" applyBorder="1" applyAlignment="1" applyProtection="1">
      <alignment vertical="center"/>
      <protection hidden="1"/>
    </xf>
    <xf numFmtId="49" fontId="14" fillId="0" borderId="13" xfId="0" applyNumberFormat="1" applyFont="1" applyBorder="1" applyAlignment="1" applyProtection="1">
      <protection locked="0"/>
    </xf>
    <xf numFmtId="49" fontId="14" fillId="0" borderId="3" xfId="0" applyNumberFormat="1" applyFont="1" applyBorder="1" applyAlignment="1" applyProtection="1">
      <protection locked="0"/>
    </xf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25" fillId="0" borderId="0" xfId="0" applyFont="1" applyAlignment="1" applyProtection="1">
      <alignment horizontal="right"/>
      <protection hidden="1"/>
    </xf>
    <xf numFmtId="0" fontId="8" fillId="0" borderId="0" xfId="1" applyFont="1" applyBorder="1" applyAlignment="1" applyProtection="1">
      <alignment horizontal="left" vertical="center" wrapText="1"/>
      <protection hidden="1"/>
    </xf>
    <xf numFmtId="9" fontId="4" fillId="0" borderId="0" xfId="1" applyNumberFormat="1" applyFont="1" applyProtection="1">
      <protection hidden="1"/>
    </xf>
    <xf numFmtId="9" fontId="11" fillId="0" borderId="16" xfId="1" applyNumberFormat="1" applyFont="1" applyBorder="1" applyAlignment="1" applyProtection="1">
      <alignment vertical="center" wrapText="1"/>
      <protection hidden="1"/>
    </xf>
    <xf numFmtId="9" fontId="11" fillId="0" borderId="16" xfId="1" applyNumberFormat="1" applyFont="1" applyBorder="1" applyAlignment="1" applyProtection="1">
      <alignment horizontal="right" vertical="center" wrapText="1"/>
      <protection hidden="1"/>
    </xf>
    <xf numFmtId="4" fontId="17" fillId="0" borderId="0" xfId="1" applyNumberFormat="1" applyFont="1" applyBorder="1" applyAlignment="1" applyProtection="1">
      <alignment vertical="center"/>
      <protection hidden="1"/>
    </xf>
    <xf numFmtId="49" fontId="20" fillId="0" borderId="0" xfId="1" applyNumberFormat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4" fillId="3" borderId="0" xfId="0" applyFont="1" applyFill="1" applyProtection="1"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right"/>
      <protection hidden="1"/>
    </xf>
    <xf numFmtId="0" fontId="0" fillId="3" borderId="12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vertical="center"/>
      <protection hidden="1"/>
    </xf>
    <xf numFmtId="49" fontId="10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right" vertical="top"/>
      <protection hidden="1"/>
    </xf>
    <xf numFmtId="0" fontId="13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 wrapText="1"/>
      <protection hidden="1"/>
    </xf>
    <xf numFmtId="0" fontId="3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Border="1" applyAlignment="1" applyProtection="1">
      <alignment horizontal="right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Alignment="1" applyProtection="1">
      <alignment horizontal="right" vertical="center" wrapText="1"/>
      <protection hidden="1"/>
    </xf>
    <xf numFmtId="49" fontId="5" fillId="3" borderId="0" xfId="0" applyNumberFormat="1" applyFont="1" applyFill="1" applyBorder="1" applyAlignment="1" applyProtection="1">
      <alignment horizontal="left" vertical="center"/>
      <protection hidden="1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49" fontId="6" fillId="3" borderId="0" xfId="0" applyNumberFormat="1" applyFont="1" applyFill="1" applyBorder="1" applyAlignment="1" applyProtection="1">
      <alignment horizontal="left" vertical="center"/>
      <protection hidden="1"/>
    </xf>
    <xf numFmtId="49" fontId="4" fillId="3" borderId="0" xfId="0" applyNumberFormat="1" applyFont="1" applyFill="1" applyBorder="1" applyAlignment="1" applyProtection="1">
      <alignment horizontal="left" vertical="center"/>
      <protection hidden="1"/>
    </xf>
    <xf numFmtId="0" fontId="17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right" vertical="top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49" fontId="4" fillId="4" borderId="0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14" fontId="4" fillId="4" borderId="0" xfId="0" applyNumberFormat="1" applyFont="1" applyFill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3" xfId="0" applyNumberFormat="1" applyFont="1" applyFill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" fontId="4" fillId="0" borderId="0" xfId="0" applyNumberFormat="1" applyFont="1" applyFill="1" applyBorder="1" applyAlignment="1" applyProtection="1">
      <alignment vertical="center" wrapText="1"/>
      <protection hidden="1"/>
    </xf>
    <xf numFmtId="49" fontId="24" fillId="0" borderId="14" xfId="0" applyNumberFormat="1" applyFont="1" applyFill="1" applyBorder="1" applyAlignment="1" applyProtection="1">
      <protection locked="0"/>
    </xf>
    <xf numFmtId="4" fontId="5" fillId="0" borderId="13" xfId="0" applyNumberFormat="1" applyFont="1" applyFill="1" applyBorder="1" applyAlignment="1" applyProtection="1">
      <alignment horizontal="center" vertical="center"/>
      <protection locked="0"/>
    </xf>
    <xf numFmtId="4" fontId="5" fillId="0" borderId="14" xfId="0" applyNumberFormat="1" applyFont="1" applyFill="1" applyBorder="1" applyAlignment="1" applyProtection="1">
      <alignment horizontal="center" vertical="center"/>
      <protection locked="0"/>
    </xf>
    <xf numFmtId="49" fontId="24" fillId="0" borderId="15" xfId="0" applyNumberFormat="1" applyFont="1" applyFill="1" applyBorder="1" applyAlignment="1" applyProtection="1"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Fill="1" applyBorder="1" applyAlignment="1" applyProtection="1">
      <alignment horizontal="center" vertical="center"/>
      <protection locked="0"/>
    </xf>
    <xf numFmtId="4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4" xfId="0" applyNumberFormat="1" applyFont="1" applyFill="1" applyBorder="1" applyAlignment="1" applyProtection="1">
      <protection locked="0"/>
    </xf>
    <xf numFmtId="3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/>
      <protection hidden="1"/>
    </xf>
    <xf numFmtId="49" fontId="23" fillId="0" borderId="15" xfId="0" applyNumberFormat="1" applyFont="1" applyFill="1" applyBorder="1" applyAlignment="1" applyProtection="1">
      <protection locked="0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/>
      <protection hidden="1"/>
    </xf>
    <xf numFmtId="0" fontId="14" fillId="0" borderId="3" xfId="0" applyFont="1" applyFill="1" applyBorder="1" applyAlignment="1" applyProtection="1">
      <alignment horizontal="center" vertical="center"/>
      <protection hidden="1"/>
    </xf>
    <xf numFmtId="49" fontId="20" fillId="0" borderId="5" xfId="0" applyNumberFormat="1" applyFont="1" applyFill="1" applyBorder="1" applyAlignment="1" applyProtection="1">
      <alignment horizontal="center" vertical="center"/>
      <protection locked="0"/>
    </xf>
    <xf numFmtId="9" fontId="12" fillId="0" borderId="5" xfId="0" applyNumberFormat="1" applyFont="1" applyFill="1" applyBorder="1" applyAlignment="1" applyProtection="1">
      <alignment horizontal="center" vertical="center"/>
      <protection hidden="1"/>
    </xf>
    <xf numFmtId="49" fontId="20" fillId="0" borderId="3" xfId="0" applyNumberFormat="1" applyFont="1" applyFill="1" applyBorder="1" applyAlignment="1" applyProtection="1">
      <alignment horizontal="center" vertical="center"/>
      <protection locked="0"/>
    </xf>
    <xf numFmtId="9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Font="1" applyFill="1" applyBorder="1" applyAlignment="1" applyProtection="1">
      <alignment horizontal="center"/>
      <protection locked="0"/>
    </xf>
    <xf numFmtId="49" fontId="20" fillId="0" borderId="5" xfId="1" applyNumberFormat="1" applyFont="1" applyFill="1" applyBorder="1" applyAlignment="1" applyProtection="1">
      <alignment horizontal="center" vertical="center"/>
      <protection locked="0"/>
    </xf>
    <xf numFmtId="0" fontId="19" fillId="0" borderId="5" xfId="1" applyFont="1" applyFill="1" applyBorder="1" applyAlignment="1" applyProtection="1">
      <alignment horizontal="center" vertical="center"/>
      <protection hidden="1"/>
    </xf>
    <xf numFmtId="49" fontId="20" fillId="0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3" xfId="1" applyFont="1" applyFill="1" applyBorder="1" applyAlignment="1" applyProtection="1">
      <alignment horizontal="center" vertical="center"/>
      <protection hidden="1"/>
    </xf>
    <xf numFmtId="4" fontId="4" fillId="0" borderId="3" xfId="1" applyNumberFormat="1" applyFont="1" applyFill="1" applyBorder="1" applyAlignment="1" applyProtection="1">
      <alignment vertical="center"/>
      <protection hidden="1"/>
    </xf>
    <xf numFmtId="0" fontId="4" fillId="0" borderId="0" xfId="1" applyFont="1" applyFill="1" applyAlignment="1" applyProtection="1">
      <alignment vertical="center"/>
      <protection hidden="1"/>
    </xf>
    <xf numFmtId="0" fontId="9" fillId="0" borderId="9" xfId="0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 applyProtection="1">
      <alignment vertical="center"/>
      <protection hidden="1"/>
    </xf>
    <xf numFmtId="0" fontId="30" fillId="2" borderId="28" xfId="0" applyFont="1" applyFill="1" applyBorder="1" applyAlignment="1" applyProtection="1">
      <alignment horizontal="left" vertical="center"/>
      <protection locked="0"/>
    </xf>
    <xf numFmtId="0" fontId="30" fillId="2" borderId="29" xfId="0" applyFont="1" applyFill="1" applyBorder="1" applyAlignment="1" applyProtection="1">
      <alignment horizontal="left" vertical="center"/>
      <protection locked="0"/>
    </xf>
    <xf numFmtId="49" fontId="26" fillId="0" borderId="3" xfId="0" applyNumberFormat="1" applyFont="1" applyFill="1" applyBorder="1" applyAlignment="1" applyProtection="1">
      <alignment vertical="center" wrapText="1"/>
      <protection locked="0"/>
    </xf>
    <xf numFmtId="49" fontId="26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30" fillId="3" borderId="29" xfId="0" applyFont="1" applyFill="1" applyBorder="1" applyAlignment="1" applyProtection="1">
      <alignment horizontal="center" vertical="center"/>
    </xf>
    <xf numFmtId="0" fontId="30" fillId="3" borderId="30" xfId="0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vertical="center" wrapText="1"/>
      <protection locked="0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0" fontId="31" fillId="3" borderId="0" xfId="0" applyFont="1" applyFill="1" applyAlignment="1" applyProtection="1">
      <alignment horizontal="left" vertical="center"/>
      <protection hidden="1"/>
    </xf>
    <xf numFmtId="4" fontId="4" fillId="0" borderId="5" xfId="0" applyNumberFormat="1" applyFont="1" applyFill="1" applyBorder="1" applyAlignment="1" applyProtection="1">
      <alignment horizontal="right" vertical="center" wrapText="1"/>
      <protection hidden="1"/>
    </xf>
    <xf numFmtId="49" fontId="5" fillId="0" borderId="18" xfId="0" applyNumberFormat="1" applyFont="1" applyFill="1" applyBorder="1" applyAlignment="1" applyProtection="1">
      <alignment vertical="center" wrapText="1"/>
      <protection locked="0"/>
    </xf>
    <xf numFmtId="49" fontId="5" fillId="0" borderId="20" xfId="0" applyNumberFormat="1" applyFont="1" applyFill="1" applyBorder="1" applyAlignment="1" applyProtection="1">
      <alignment vertical="center" wrapText="1"/>
      <protection locked="0"/>
    </xf>
    <xf numFmtId="49" fontId="27" fillId="4" borderId="0" xfId="0" applyNumberFormat="1" applyFont="1" applyFill="1" applyAlignment="1" applyProtection="1">
      <alignment horizontal="left" vertical="center"/>
      <protection locked="0"/>
    </xf>
    <xf numFmtId="49" fontId="27" fillId="4" borderId="0" xfId="0" applyNumberFormat="1" applyFont="1" applyFill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right" vertical="center" wrapText="1"/>
      <protection hidden="1"/>
    </xf>
    <xf numFmtId="49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0" xfId="0" applyNumberFormat="1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center" vertical="center"/>
      <protection hidden="1"/>
    </xf>
    <xf numFmtId="0" fontId="15" fillId="3" borderId="25" xfId="0" applyFont="1" applyFill="1" applyBorder="1" applyAlignment="1" applyProtection="1">
      <alignment horizontal="center" vertical="center"/>
      <protection hidden="1"/>
    </xf>
    <xf numFmtId="49" fontId="5" fillId="0" borderId="21" xfId="0" applyNumberFormat="1" applyFont="1" applyFill="1" applyBorder="1" applyAlignment="1" applyProtection="1">
      <alignment vertical="center" wrapText="1"/>
      <protection locked="0"/>
    </xf>
    <xf numFmtId="49" fontId="5" fillId="0" borderId="14" xfId="0" applyNumberFormat="1" applyFont="1" applyFill="1" applyBorder="1" applyAlignment="1" applyProtection="1">
      <alignment vertical="center" wrapText="1"/>
      <protection locked="0"/>
    </xf>
    <xf numFmtId="166" fontId="29" fillId="4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 vertical="center" wrapText="1"/>
      <protection hidden="1"/>
    </xf>
    <xf numFmtId="0" fontId="3" fillId="3" borderId="0" xfId="0" applyFont="1" applyFill="1" applyAlignment="1" applyProtection="1">
      <alignment horizontal="right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49" fontId="5" fillId="0" borderId="22" xfId="1" applyNumberFormat="1" applyFont="1" applyFill="1" applyBorder="1" applyAlignment="1" applyProtection="1">
      <alignment horizontal="left"/>
      <protection locked="0"/>
    </xf>
    <xf numFmtId="0" fontId="12" fillId="0" borderId="0" xfId="1" applyFont="1" applyFill="1" applyAlignment="1" applyProtection="1">
      <alignment horizontal="left" vertical="center"/>
      <protection hidden="1"/>
    </xf>
    <xf numFmtId="0" fontId="15" fillId="2" borderId="0" xfId="1" applyFont="1" applyFill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center" vertical="top"/>
      <protection hidden="1"/>
    </xf>
    <xf numFmtId="14" fontId="0" fillId="0" borderId="22" xfId="0" applyNumberFormat="1" applyFont="1" applyFill="1" applyBorder="1" applyAlignment="1" applyProtection="1">
      <alignment horizontal="center"/>
      <protection locked="0"/>
    </xf>
    <xf numFmtId="49" fontId="3" fillId="0" borderId="27" xfId="1" applyNumberFormat="1" applyFont="1" applyFill="1" applyBorder="1" applyAlignment="1" applyProtection="1">
      <alignment horizontal="center"/>
      <protection locked="0"/>
    </xf>
    <xf numFmtId="14" fontId="29" fillId="0" borderId="27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right"/>
      <protection hidden="1"/>
    </xf>
    <xf numFmtId="0" fontId="3" fillId="0" borderId="26" xfId="0" applyFont="1" applyBorder="1" applyAlignment="1" applyProtection="1">
      <alignment horizontal="center" vertical="top"/>
      <protection hidden="1"/>
    </xf>
    <xf numFmtId="49" fontId="0" fillId="0" borderId="22" xfId="0" applyNumberFormat="1" applyFont="1" applyFill="1" applyBorder="1" applyAlignment="1" applyProtection="1">
      <alignment horizontal="center"/>
      <protection locked="0"/>
    </xf>
    <xf numFmtId="4" fontId="4" fillId="0" borderId="16" xfId="1" applyNumberFormat="1" applyFont="1" applyFill="1" applyBorder="1" applyAlignment="1" applyProtection="1">
      <alignment horizontal="right" vertical="center" indent="1"/>
      <protection hidden="1"/>
    </xf>
    <xf numFmtId="4" fontId="4" fillId="0" borderId="15" xfId="1" applyNumberFormat="1" applyFont="1" applyFill="1" applyBorder="1" applyAlignment="1" applyProtection="1">
      <alignment horizontal="right" vertical="center" indent="1"/>
      <protection hidden="1"/>
    </xf>
    <xf numFmtId="0" fontId="8" fillId="0" borderId="16" xfId="1" applyFont="1" applyBorder="1" applyAlignment="1" applyProtection="1">
      <alignment horizontal="left" vertical="center" wrapText="1"/>
      <protection hidden="1"/>
    </xf>
    <xf numFmtId="0" fontId="8" fillId="0" borderId="15" xfId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Border="1" applyAlignment="1" applyProtection="1">
      <alignment vertical="center" wrapText="1"/>
      <protection hidden="1"/>
    </xf>
    <xf numFmtId="49" fontId="5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Border="1" applyAlignment="1" applyProtection="1">
      <alignment horizontal="right" vertical="center" wrapText="1"/>
      <protection hidden="1"/>
    </xf>
    <xf numFmtId="0" fontId="12" fillId="0" borderId="3" xfId="1" applyFont="1" applyBorder="1" applyAlignment="1" applyProtection="1">
      <alignment horizontal="right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/>
      <protection hidden="1"/>
    </xf>
    <xf numFmtId="49" fontId="26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hidden="1"/>
    </xf>
    <xf numFmtId="0" fontId="10" fillId="3" borderId="25" xfId="0" applyFont="1" applyFill="1" applyBorder="1" applyAlignment="1" applyProtection="1">
      <alignment horizontal="center" vertical="center"/>
      <protection hidden="1"/>
    </xf>
    <xf numFmtId="49" fontId="26" fillId="0" borderId="3" xfId="0" applyNumberFormat="1" applyFont="1" applyFill="1" applyBorder="1" applyAlignment="1" applyProtection="1">
      <alignment horizontal="lef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/>
      <protection hidden="1"/>
    </xf>
    <xf numFmtId="49" fontId="28" fillId="4" borderId="0" xfId="0" applyNumberFormat="1" applyFont="1" applyFill="1" applyAlignment="1" applyProtection="1">
      <alignment horizontal="center" vertical="center"/>
      <protection locked="0"/>
    </xf>
    <xf numFmtId="49" fontId="4" fillId="4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4" borderId="0" xfId="0" applyNumberFormat="1" applyFont="1" applyFill="1" applyAlignment="1" applyProtection="1">
      <alignment horizontal="center" vertical="center"/>
      <protection locked="0"/>
    </xf>
    <xf numFmtId="165" fontId="4" fillId="4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2" fillId="2" borderId="7" xfId="0" applyFont="1" applyFill="1" applyBorder="1" applyAlignment="1" applyProtection="1">
      <alignment horizontal="left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4" fontId="5" fillId="0" borderId="5" xfId="0" applyNumberFormat="1" applyFont="1" applyFill="1" applyBorder="1" applyAlignment="1" applyProtection="1">
      <alignment horizontal="right" vertical="center" wrapText="1" indent="5"/>
      <protection locked="0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vertical="center" wrapText="1"/>
      <protection hidden="1"/>
    </xf>
    <xf numFmtId="0" fontId="8" fillId="0" borderId="19" xfId="0" applyFont="1" applyBorder="1" applyAlignment="1" applyProtection="1">
      <alignment vertical="center" wrapText="1"/>
      <protection hidden="1"/>
    </xf>
    <xf numFmtId="0" fontId="8" fillId="0" borderId="20" xfId="0" applyFont="1" applyBorder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horizontal="right" vertical="center"/>
      <protection hidden="1"/>
    </xf>
    <xf numFmtId="49" fontId="23" fillId="0" borderId="3" xfId="0" applyNumberFormat="1" applyFont="1" applyFill="1" applyBorder="1" applyAlignment="1" applyProtection="1">
      <alignment horizontal="center"/>
      <protection locked="0"/>
    </xf>
    <xf numFmtId="0" fontId="15" fillId="3" borderId="11" xfId="0" applyFont="1" applyFill="1" applyBorder="1" applyAlignment="1" applyProtection="1">
      <alignment horizontal="center" vertical="center"/>
      <protection hidden="1"/>
    </xf>
    <xf numFmtId="0" fontId="15" fillId="3" borderId="8" xfId="0" applyFont="1" applyFill="1" applyBorder="1" applyAlignment="1" applyProtection="1">
      <alignment horizontal="center" vertical="center"/>
      <protection hidden="1"/>
    </xf>
    <xf numFmtId="49" fontId="4" fillId="4" borderId="0" xfId="0" applyNumberFormat="1" applyFont="1" applyFill="1" applyBorder="1" applyAlignment="1" applyProtection="1">
      <alignment horizontal="left" vertical="center"/>
      <protection locked="0"/>
    </xf>
    <xf numFmtId="4" fontId="16" fillId="0" borderId="16" xfId="0" applyNumberFormat="1" applyFont="1" applyFill="1" applyBorder="1" applyAlignment="1" applyProtection="1">
      <alignment vertical="center"/>
      <protection hidden="1"/>
    </xf>
    <xf numFmtId="4" fontId="16" fillId="0" borderId="15" xfId="0" applyNumberFormat="1" applyFont="1" applyFill="1" applyBorder="1" applyAlignment="1" applyProtection="1">
      <alignment vertical="center"/>
      <protection hidden="1"/>
    </xf>
    <xf numFmtId="0" fontId="8" fillId="0" borderId="3" xfId="1" applyFont="1" applyBorder="1" applyAlignment="1" applyProtection="1">
      <alignment horizontal="left" vertical="center" wrapText="1"/>
      <protection hidden="1"/>
    </xf>
    <xf numFmtId="0" fontId="8" fillId="0" borderId="0" xfId="1" applyFont="1" applyBorder="1" applyAlignment="1" applyProtection="1">
      <alignment horizontal="left" vertical="center" wrapText="1"/>
      <protection hidden="1"/>
    </xf>
    <xf numFmtId="0" fontId="12" fillId="2" borderId="23" xfId="1" applyFont="1" applyFill="1" applyBorder="1" applyAlignment="1" applyProtection="1">
      <alignment horizontal="center" vertical="center"/>
      <protection hidden="1"/>
    </xf>
    <xf numFmtId="0" fontId="12" fillId="2" borderId="8" xfId="1" applyFont="1" applyFill="1" applyBorder="1" applyAlignment="1" applyProtection="1">
      <alignment horizontal="center" vertical="center"/>
      <protection hidden="1"/>
    </xf>
    <xf numFmtId="49" fontId="26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5" xfId="0" applyNumberFormat="1" applyFont="1" applyFill="1" applyBorder="1" applyAlignment="1" applyProtection="1">
      <alignment vertical="center" wrapText="1"/>
      <protection locked="0"/>
    </xf>
    <xf numFmtId="4" fontId="16" fillId="0" borderId="16" xfId="0" applyNumberFormat="1" applyFont="1" applyFill="1" applyBorder="1" applyAlignment="1" applyProtection="1">
      <alignment horizontal="right" vertical="center"/>
      <protection hidden="1"/>
    </xf>
    <xf numFmtId="4" fontId="16" fillId="0" borderId="15" xfId="0" applyNumberFormat="1" applyFont="1" applyFill="1" applyBorder="1" applyAlignment="1" applyProtection="1">
      <alignment horizontal="right" vertical="center"/>
      <protection hidden="1"/>
    </xf>
    <xf numFmtId="0" fontId="11" fillId="0" borderId="3" xfId="1" applyFont="1" applyBorder="1" applyAlignment="1" applyProtection="1">
      <alignment horizontal="right" vertical="center"/>
      <protection hidden="1"/>
    </xf>
    <xf numFmtId="0" fontId="15" fillId="3" borderId="23" xfId="0" applyFont="1" applyFill="1" applyBorder="1" applyAlignment="1" applyProtection="1">
      <alignment horizontal="center" vertical="center"/>
      <protection hidden="1"/>
    </xf>
    <xf numFmtId="49" fontId="23" fillId="0" borderId="5" xfId="0" applyNumberFormat="1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hidden="1"/>
    </xf>
    <xf numFmtId="0" fontId="10" fillId="0" borderId="6" xfId="0" applyFont="1" applyFill="1" applyBorder="1" applyAlignment="1" applyProtection="1">
      <alignment horizontal="center" vertical="center"/>
      <protection hidden="1"/>
    </xf>
    <xf numFmtId="49" fontId="11" fillId="0" borderId="21" xfId="0" applyNumberFormat="1" applyFont="1" applyBorder="1" applyAlignment="1" applyProtection="1">
      <alignment horizontal="center" vertical="center" wrapText="1"/>
      <protection hidden="1"/>
    </xf>
    <xf numFmtId="49" fontId="11" fillId="0" borderId="14" xfId="0" applyNumberFormat="1" applyFont="1" applyBorder="1" applyAlignment="1" applyProtection="1">
      <alignment horizontal="center" vertical="center" wrapText="1"/>
      <protection hidden="1"/>
    </xf>
    <xf numFmtId="49" fontId="11" fillId="0" borderId="16" xfId="0" applyNumberFormat="1" applyFont="1" applyBorder="1" applyAlignment="1" applyProtection="1">
      <alignment horizontal="center" vertical="center" wrapText="1"/>
      <protection hidden="1"/>
    </xf>
    <xf numFmtId="49" fontId="11" fillId="0" borderId="15" xfId="0" applyNumberFormat="1" applyFont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vertical="center" wrapText="1"/>
      <protection hidden="1"/>
    </xf>
    <xf numFmtId="0" fontId="8" fillId="0" borderId="17" xfId="0" applyFont="1" applyBorder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vertical="center" wrapText="1"/>
      <protection hidden="1"/>
    </xf>
    <xf numFmtId="0" fontId="23" fillId="0" borderId="22" xfId="0" applyFont="1" applyFill="1" applyBorder="1" applyAlignment="1" applyProtection="1">
      <alignment horizontal="left"/>
      <protection locked="0"/>
    </xf>
    <xf numFmtId="0" fontId="11" fillId="0" borderId="17" xfId="1" applyFont="1" applyBorder="1" applyAlignment="1" applyProtection="1">
      <alignment horizontal="left" vertical="center" wrapText="1"/>
      <protection hidden="1"/>
    </xf>
    <xf numFmtId="0" fontId="11" fillId="0" borderId="15" xfId="1" applyFont="1" applyBorder="1" applyAlignment="1" applyProtection="1">
      <alignment horizontal="left" vertical="center" wrapText="1"/>
      <protection hidden="1"/>
    </xf>
    <xf numFmtId="49" fontId="11" fillId="0" borderId="18" xfId="0" applyNumberFormat="1" applyFont="1" applyBorder="1" applyAlignment="1" applyProtection="1">
      <alignment horizontal="center" vertical="center" wrapText="1"/>
      <protection hidden="1"/>
    </xf>
    <xf numFmtId="49" fontId="11" fillId="0" borderId="2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 applyProtection="1">
      <alignment wrapText="1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21" fillId="0" borderId="31" xfId="0" applyFont="1" applyBorder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23" fillId="0" borderId="22" xfId="0" applyFont="1" applyBorder="1" applyAlignment="1" applyProtection="1">
      <alignment horizontal="left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4"/>
  <sheetViews>
    <sheetView showGridLines="0" tabSelected="1" topLeftCell="A76" zoomScaleNormal="100" workbookViewId="0">
      <selection activeCell="D85" sqref="D85:K85"/>
    </sheetView>
  </sheetViews>
  <sheetFormatPr defaultColWidth="9.140625" defaultRowHeight="15" x14ac:dyDescent="0.25"/>
  <cols>
    <col min="1" max="1" width="2.7109375" style="23" customWidth="1"/>
    <col min="2" max="2" width="8.28515625" style="23" customWidth="1"/>
    <col min="3" max="3" width="14" style="23" customWidth="1"/>
    <col min="4" max="4" width="11.42578125" style="23" customWidth="1"/>
    <col min="5" max="5" width="6.5703125" style="23" customWidth="1"/>
    <col min="6" max="6" width="6.85546875" style="23" customWidth="1"/>
    <col min="7" max="7" width="8.5703125" style="23" customWidth="1"/>
    <col min="8" max="8" width="12.5703125" style="23" customWidth="1"/>
    <col min="9" max="9" width="10.28515625" style="23" customWidth="1"/>
    <col min="10" max="10" width="9.42578125" style="23" customWidth="1"/>
    <col min="11" max="11" width="10.42578125" style="23" customWidth="1"/>
    <col min="12" max="14" width="9.140625" style="23" hidden="1" customWidth="1"/>
    <col min="15" max="15" width="16.5703125" style="23" customWidth="1"/>
    <col min="16" max="16384" width="9.140625" style="23"/>
  </cols>
  <sheetData>
    <row r="1" spans="1:14" s="16" customFormat="1" ht="19.5" customHeight="1" thickBot="1" x14ac:dyDescent="0.25">
      <c r="A1" s="138" t="s">
        <v>133</v>
      </c>
      <c r="B1" s="139"/>
      <c r="C1" s="139"/>
      <c r="D1" s="139"/>
      <c r="E1" s="139"/>
      <c r="F1" s="139"/>
      <c r="G1" s="144"/>
      <c r="H1" s="144"/>
      <c r="I1" s="144"/>
      <c r="J1" s="144"/>
      <c r="K1" s="145"/>
    </row>
    <row r="2" spans="1:14" ht="6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1"/>
      <c r="K2" s="82" t="s">
        <v>181</v>
      </c>
    </row>
    <row r="3" spans="1:14" ht="33.75" customHeight="1" x14ac:dyDescent="0.25">
      <c r="A3" s="80"/>
      <c r="B3" s="148" t="s">
        <v>56</v>
      </c>
      <c r="C3" s="148"/>
      <c r="D3" s="148"/>
      <c r="E3" s="148"/>
      <c r="F3" s="83" t="s">
        <v>75</v>
      </c>
      <c r="G3" s="194"/>
      <c r="H3" s="194"/>
      <c r="I3" s="83" t="s">
        <v>71</v>
      </c>
      <c r="J3" s="194"/>
      <c r="K3" s="194"/>
    </row>
    <row r="4" spans="1:14" ht="6" customHeight="1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4" ht="19.5" customHeight="1" x14ac:dyDescent="0.25">
      <c r="A5" s="165" t="s">
        <v>24</v>
      </c>
      <c r="B5" s="165"/>
      <c r="C5" s="152"/>
      <c r="D5" s="152"/>
      <c r="E5" s="84" t="s">
        <v>25</v>
      </c>
      <c r="F5" s="152"/>
      <c r="G5" s="152"/>
      <c r="H5" s="152"/>
      <c r="I5" s="84" t="s">
        <v>85</v>
      </c>
      <c r="J5" s="153"/>
      <c r="K5" s="153"/>
    </row>
    <row r="6" spans="1:14" s="24" customFormat="1" ht="4.5" customHeight="1" x14ac:dyDescent="0.25">
      <c r="A6" s="80"/>
      <c r="B6" s="85"/>
      <c r="C6" s="86"/>
      <c r="D6" s="86"/>
      <c r="E6" s="86"/>
      <c r="F6" s="86"/>
      <c r="G6" s="86"/>
      <c r="H6" s="86"/>
      <c r="I6" s="86"/>
      <c r="J6" s="86"/>
      <c r="K6" s="85"/>
    </row>
    <row r="7" spans="1:14" ht="15" customHeight="1" x14ac:dyDescent="0.25">
      <c r="A7" s="208" t="s">
        <v>0</v>
      </c>
      <c r="B7" s="208"/>
      <c r="C7" s="195"/>
      <c r="D7" s="195"/>
      <c r="E7" s="195"/>
      <c r="F7" s="195"/>
      <c r="G7" s="195"/>
      <c r="H7" s="195"/>
      <c r="I7" s="85" t="s">
        <v>60</v>
      </c>
      <c r="J7" s="197"/>
      <c r="K7" s="197"/>
    </row>
    <row r="8" spans="1:14" s="24" customFormat="1" ht="5.0999999999999996" customHeight="1" x14ac:dyDescent="0.25">
      <c r="A8" s="80"/>
      <c r="B8" s="87"/>
      <c r="C8" s="88"/>
      <c r="D8" s="88"/>
      <c r="E8" s="88"/>
      <c r="F8" s="86"/>
      <c r="G8" s="86"/>
      <c r="H8" s="86"/>
      <c r="I8" s="86"/>
      <c r="J8" s="86"/>
      <c r="K8" s="85"/>
    </row>
    <row r="9" spans="1:14" ht="15" customHeight="1" x14ac:dyDescent="0.25">
      <c r="A9" s="208" t="s">
        <v>2</v>
      </c>
      <c r="B9" s="208"/>
      <c r="C9" s="98"/>
      <c r="D9" s="85" t="s">
        <v>3</v>
      </c>
      <c r="E9" s="212"/>
      <c r="F9" s="212"/>
      <c r="G9" s="212"/>
      <c r="H9" s="212"/>
      <c r="I9" s="89" t="s">
        <v>81</v>
      </c>
      <c r="J9" s="163"/>
      <c r="K9" s="163"/>
      <c r="L9" s="23" t="s">
        <v>77</v>
      </c>
      <c r="M9" s="23" t="s">
        <v>78</v>
      </c>
      <c r="N9" s="23" t="s">
        <v>79</v>
      </c>
    </row>
    <row r="10" spans="1:14" s="24" customFormat="1" ht="5.0999999999999996" customHeight="1" x14ac:dyDescent="0.25">
      <c r="A10" s="80"/>
      <c r="B10" s="85"/>
      <c r="C10" s="87"/>
      <c r="D10" s="87"/>
      <c r="E10" s="87"/>
      <c r="F10" s="87"/>
      <c r="G10" s="87"/>
      <c r="H10" s="87"/>
      <c r="I10" s="87"/>
      <c r="J10" s="87"/>
      <c r="K10" s="87"/>
    </row>
    <row r="11" spans="1:14" s="24" customFormat="1" ht="15" customHeight="1" x14ac:dyDescent="0.25">
      <c r="A11" s="165" t="s">
        <v>26</v>
      </c>
      <c r="B11" s="165"/>
      <c r="C11" s="99" t="s">
        <v>144</v>
      </c>
      <c r="D11" s="83" t="s">
        <v>27</v>
      </c>
      <c r="E11" s="196"/>
      <c r="F11" s="196"/>
      <c r="G11" s="84" t="s">
        <v>80</v>
      </c>
      <c r="H11" s="101"/>
      <c r="I11" s="83" t="s">
        <v>28</v>
      </c>
      <c r="J11" s="166" t="str">
        <f>IF(H11&lt;&gt;0,L11,IF(M11&lt;&gt;0,M11,N11))&amp;" měs."</f>
        <v>0 měs.</v>
      </c>
      <c r="K11" s="166"/>
      <c r="L11" s="55">
        <f>IF(AND(E11&lt;&gt;"",H11&lt;&gt;""),CONCATENATE(TEXT((H11-DATE(YEAR(E11),MONTH(E11),DAY(E11)))/365*12,0)),0)</f>
        <v>0</v>
      </c>
      <c r="M11" s="55">
        <f>IF(AND(E11&lt;&gt;"",C102&lt;&gt;""),CONCATENATE(TEXT((C102-DATE(YEAR(E11),MONTH(E11),DAY(E11)))/365*12,0)),0)</f>
        <v>0</v>
      </c>
      <c r="N11" s="55">
        <f>IF(AND(E11&lt;&gt;"",G112&lt;&gt;""),CONCATENATE(TEXT((G112-DATE(YEAR(E11),MONTH(E11),DAY(E11)))/365*12,0)),0)</f>
        <v>0</v>
      </c>
    </row>
    <row r="12" spans="1:14" s="24" customFormat="1" ht="5.0999999999999996" customHeight="1" x14ac:dyDescent="0.25">
      <c r="A12" s="80"/>
      <c r="B12" s="85"/>
      <c r="C12" s="87"/>
      <c r="D12" s="87"/>
      <c r="E12" s="87"/>
      <c r="F12" s="87"/>
      <c r="G12" s="87"/>
      <c r="H12" s="87"/>
      <c r="I12" s="87"/>
      <c r="J12" s="87"/>
      <c r="K12" s="87"/>
      <c r="L12" s="55"/>
      <c r="M12" s="55"/>
      <c r="N12" s="55"/>
    </row>
    <row r="13" spans="1:14" ht="15" customHeight="1" x14ac:dyDescent="0.25">
      <c r="A13" s="165" t="s">
        <v>29</v>
      </c>
      <c r="B13" s="165"/>
      <c r="C13" s="100">
        <v>60</v>
      </c>
      <c r="D13" s="164" t="s">
        <v>30</v>
      </c>
      <c r="E13" s="164"/>
      <c r="F13" s="196"/>
      <c r="G13" s="196"/>
      <c r="H13" s="165" t="s">
        <v>31</v>
      </c>
      <c r="I13" s="165"/>
      <c r="J13" s="166" t="str">
        <f>IF(H11&lt;&gt;0,L13,IF(M13&lt;&gt;0,M13,N13))&amp;" měs."</f>
        <v>0 měs.</v>
      </c>
      <c r="K13" s="166"/>
      <c r="L13" s="56">
        <f>IF(AND(F13&lt;&gt;"",H11&lt;&gt;""),CONCATENATE(TEXT((H11-DATE(YEAR(F13),MONTH(F13),DAY(F13)))/365*12,0)),0)</f>
        <v>0</v>
      </c>
      <c r="M13" s="56">
        <f>IF(AND(F13&lt;&gt;"",C102&lt;&gt;""),CONCATENATE(TEXT((C102-DATE(YEAR(F13),MONTH(F13),DAY(F13)))/365*12,0)),0)</f>
        <v>0</v>
      </c>
      <c r="N13" s="56">
        <f>IF(AND(F13&lt;&gt;"",G112&lt;&gt;""),CONCATENATE(TEXT((G112-DATE(YEAR(F13),MONTH(F13),DAY(F13)))/365*12,0)),0)</f>
        <v>0</v>
      </c>
    </row>
    <row r="14" spans="1:14" s="24" customFormat="1" ht="5.25" customHeight="1" x14ac:dyDescent="0.25">
      <c r="A14" s="80"/>
      <c r="B14" s="85"/>
      <c r="C14" s="87"/>
      <c r="D14" s="87"/>
      <c r="E14" s="87"/>
      <c r="F14" s="87"/>
      <c r="G14" s="87"/>
      <c r="H14" s="87"/>
      <c r="I14" s="87"/>
      <c r="J14" s="87"/>
      <c r="K14" s="87"/>
    </row>
    <row r="15" spans="1:14" ht="15" customHeight="1" x14ac:dyDescent="0.25">
      <c r="A15" s="208" t="s">
        <v>103</v>
      </c>
      <c r="B15" s="208"/>
      <c r="C15" s="158"/>
      <c r="D15" s="158"/>
      <c r="E15" s="158"/>
      <c r="F15" s="85" t="s">
        <v>4</v>
      </c>
      <c r="G15" s="158"/>
      <c r="H15" s="158"/>
      <c r="I15" s="158"/>
      <c r="J15" s="158"/>
      <c r="K15" s="158"/>
    </row>
    <row r="16" spans="1:14" s="24" customFormat="1" ht="5.0999999999999996" customHeight="1" x14ac:dyDescent="0.25">
      <c r="A16" s="80"/>
      <c r="B16" s="85"/>
      <c r="C16" s="90"/>
      <c r="D16" s="90"/>
      <c r="E16" s="90"/>
      <c r="F16" s="90"/>
      <c r="G16" s="90"/>
      <c r="H16" s="90"/>
      <c r="I16" s="91"/>
      <c r="J16" s="92"/>
      <c r="K16" s="93"/>
    </row>
    <row r="17" spans="1:11" ht="15" customHeight="1" x14ac:dyDescent="0.25">
      <c r="A17" s="208" t="s">
        <v>6</v>
      </c>
      <c r="B17" s="208"/>
      <c r="C17" s="158"/>
      <c r="D17" s="158"/>
      <c r="E17" s="158"/>
      <c r="F17" s="85" t="s">
        <v>5</v>
      </c>
      <c r="G17" s="158"/>
      <c r="H17" s="158"/>
      <c r="I17" s="158"/>
      <c r="J17" s="158"/>
      <c r="K17" s="158"/>
    </row>
    <row r="18" spans="1:11" s="24" customFormat="1" ht="5.0999999999999996" customHeight="1" x14ac:dyDescent="0.25">
      <c r="A18" s="80"/>
      <c r="B18" s="85"/>
      <c r="C18" s="85"/>
      <c r="D18" s="94"/>
      <c r="E18" s="94"/>
      <c r="F18" s="94"/>
      <c r="G18" s="94"/>
      <c r="H18" s="94"/>
      <c r="I18" s="94"/>
      <c r="J18" s="94"/>
      <c r="K18" s="94"/>
    </row>
    <row r="19" spans="1:11" s="16" customFormat="1" ht="13.5" customHeight="1" thickBot="1" x14ac:dyDescent="0.25">
      <c r="A19" s="200" t="s">
        <v>32</v>
      </c>
      <c r="B19" s="200"/>
      <c r="C19" s="200"/>
      <c r="D19" s="200"/>
      <c r="E19" s="200"/>
      <c r="F19" s="95"/>
      <c r="G19" s="95"/>
      <c r="H19" s="95"/>
      <c r="I19" s="95"/>
      <c r="J19" s="95"/>
      <c r="K19" s="96"/>
    </row>
    <row r="20" spans="1:11" ht="18.95" customHeight="1" thickTop="1" thickBot="1" x14ac:dyDescent="0.3">
      <c r="A20" s="226" t="s">
        <v>33</v>
      </c>
      <c r="B20" s="211"/>
      <c r="C20" s="97" t="s">
        <v>34</v>
      </c>
      <c r="D20" s="159" t="s">
        <v>35</v>
      </c>
      <c r="E20" s="210"/>
      <c r="F20" s="210"/>
      <c r="G20" s="210"/>
      <c r="H20" s="211"/>
      <c r="I20" s="97" t="s">
        <v>63</v>
      </c>
      <c r="J20" s="159" t="s">
        <v>36</v>
      </c>
      <c r="K20" s="160"/>
    </row>
    <row r="21" spans="1:11" s="16" customFormat="1" ht="16.5" customHeight="1" thickTop="1" x14ac:dyDescent="0.2">
      <c r="A21" s="227"/>
      <c r="B21" s="227"/>
      <c r="C21" s="102"/>
      <c r="D21" s="182"/>
      <c r="E21" s="183"/>
      <c r="F21" s="183"/>
      <c r="G21" s="183"/>
      <c r="H21" s="184"/>
      <c r="I21" s="103"/>
      <c r="J21" s="161"/>
      <c r="K21" s="162"/>
    </row>
    <row r="22" spans="1:11" s="16" customFormat="1" ht="16.5" customHeight="1" x14ac:dyDescent="0.2">
      <c r="A22" s="209"/>
      <c r="B22" s="209"/>
      <c r="C22" s="102"/>
      <c r="D22" s="155"/>
      <c r="E22" s="156"/>
      <c r="F22" s="156"/>
      <c r="G22" s="156"/>
      <c r="H22" s="157"/>
      <c r="I22" s="104"/>
      <c r="J22" s="146"/>
      <c r="K22" s="147"/>
    </row>
    <row r="23" spans="1:11" s="16" customFormat="1" ht="16.5" customHeight="1" x14ac:dyDescent="0.2">
      <c r="A23" s="209"/>
      <c r="B23" s="209"/>
      <c r="C23" s="102"/>
      <c r="D23" s="155"/>
      <c r="E23" s="156"/>
      <c r="F23" s="156"/>
      <c r="G23" s="156"/>
      <c r="H23" s="157"/>
      <c r="I23" s="104"/>
      <c r="J23" s="146"/>
      <c r="K23" s="147"/>
    </row>
    <row r="24" spans="1:11" s="16" customFormat="1" ht="16.5" customHeight="1" x14ac:dyDescent="0.2">
      <c r="A24" s="209"/>
      <c r="B24" s="209"/>
      <c r="C24" s="102"/>
      <c r="D24" s="155"/>
      <c r="E24" s="156"/>
      <c r="F24" s="156"/>
      <c r="G24" s="156"/>
      <c r="H24" s="157"/>
      <c r="I24" s="104"/>
      <c r="J24" s="146"/>
      <c r="K24" s="147"/>
    </row>
    <row r="25" spans="1:11" s="16" customFormat="1" ht="16.5" customHeight="1" x14ac:dyDescent="0.2">
      <c r="A25" s="209"/>
      <c r="B25" s="209"/>
      <c r="C25" s="102"/>
      <c r="D25" s="155"/>
      <c r="E25" s="156"/>
      <c r="F25" s="156"/>
      <c r="G25" s="156"/>
      <c r="H25" s="157"/>
      <c r="I25" s="104"/>
      <c r="J25" s="146"/>
      <c r="K25" s="147"/>
    </row>
    <row r="26" spans="1:11" s="16" customFormat="1" ht="16.5" customHeight="1" x14ac:dyDescent="0.2">
      <c r="A26" s="209"/>
      <c r="B26" s="209"/>
      <c r="C26" s="102"/>
      <c r="D26" s="155"/>
      <c r="E26" s="156"/>
      <c r="F26" s="156"/>
      <c r="G26" s="156"/>
      <c r="H26" s="157"/>
      <c r="I26" s="104"/>
      <c r="J26" s="150"/>
      <c r="K26" s="151"/>
    </row>
    <row r="27" spans="1:11" s="16" customFormat="1" ht="16.5" customHeight="1" x14ac:dyDescent="0.2">
      <c r="A27" s="209"/>
      <c r="B27" s="209"/>
      <c r="C27" s="102"/>
      <c r="D27" s="155"/>
      <c r="E27" s="156"/>
      <c r="F27" s="156"/>
      <c r="G27" s="156"/>
      <c r="H27" s="157"/>
      <c r="I27" s="104"/>
      <c r="J27" s="146"/>
      <c r="K27" s="147"/>
    </row>
    <row r="28" spans="1:11" s="16" customFormat="1" ht="16.5" customHeight="1" x14ac:dyDescent="0.2">
      <c r="A28" s="209"/>
      <c r="B28" s="209"/>
      <c r="C28" s="102"/>
      <c r="D28" s="155"/>
      <c r="E28" s="156"/>
      <c r="F28" s="156"/>
      <c r="G28" s="156"/>
      <c r="H28" s="157"/>
      <c r="I28" s="104"/>
      <c r="J28" s="146"/>
      <c r="K28" s="147"/>
    </row>
    <row r="29" spans="1:11" s="16" customFormat="1" ht="16.5" customHeight="1" x14ac:dyDescent="0.2">
      <c r="A29" s="209"/>
      <c r="B29" s="209"/>
      <c r="C29" s="102"/>
      <c r="D29" s="155"/>
      <c r="E29" s="156"/>
      <c r="F29" s="156"/>
      <c r="G29" s="156"/>
      <c r="H29" s="157"/>
      <c r="I29" s="104"/>
      <c r="J29" s="146"/>
      <c r="K29" s="147"/>
    </row>
    <row r="30" spans="1:11" s="16" customFormat="1" ht="16.5" customHeight="1" x14ac:dyDescent="0.2">
      <c r="A30" s="209"/>
      <c r="B30" s="209"/>
      <c r="C30" s="102"/>
      <c r="D30" s="155"/>
      <c r="E30" s="156"/>
      <c r="F30" s="156"/>
      <c r="G30" s="156"/>
      <c r="H30" s="157"/>
      <c r="I30" s="104"/>
      <c r="J30" s="146"/>
      <c r="K30" s="147"/>
    </row>
    <row r="31" spans="1:11" s="16" customFormat="1" ht="16.5" customHeight="1" x14ac:dyDescent="0.2">
      <c r="A31" s="209"/>
      <c r="B31" s="209"/>
      <c r="C31" s="102"/>
      <c r="D31" s="155"/>
      <c r="E31" s="156"/>
      <c r="F31" s="156"/>
      <c r="G31" s="156"/>
      <c r="H31" s="157"/>
      <c r="I31" s="104"/>
      <c r="J31" s="146"/>
      <c r="K31" s="147"/>
    </row>
    <row r="32" spans="1:11" s="16" customFormat="1" ht="16.5" customHeight="1" x14ac:dyDescent="0.2">
      <c r="A32" s="209"/>
      <c r="B32" s="209"/>
      <c r="C32" s="105"/>
      <c r="D32" s="155"/>
      <c r="E32" s="156"/>
      <c r="F32" s="156"/>
      <c r="G32" s="156"/>
      <c r="H32" s="157"/>
      <c r="I32" s="104"/>
      <c r="J32" s="146"/>
      <c r="K32" s="147"/>
    </row>
    <row r="33" spans="1:11" s="16" customFormat="1" ht="16.5" customHeight="1" x14ac:dyDescent="0.2">
      <c r="B33" s="42"/>
      <c r="C33" s="42"/>
      <c r="D33" s="154" t="s">
        <v>64</v>
      </c>
      <c r="E33" s="154"/>
      <c r="F33" s="154"/>
      <c r="G33" s="154"/>
      <c r="H33" s="154"/>
      <c r="I33" s="106">
        <f>SUM(I21:I32)</f>
        <v>0</v>
      </c>
      <c r="J33" s="181" t="s">
        <v>65</v>
      </c>
      <c r="K33" s="181"/>
    </row>
    <row r="34" spans="1:11" s="24" customFormat="1" ht="7.5" customHeight="1" x14ac:dyDescent="0.25">
      <c r="B34" s="2"/>
      <c r="C34" s="2"/>
      <c r="D34" s="1"/>
      <c r="E34" s="1"/>
      <c r="F34" s="1"/>
      <c r="G34" s="1"/>
      <c r="H34" s="1"/>
      <c r="I34" s="1"/>
      <c r="J34" s="1"/>
      <c r="K34" s="1"/>
    </row>
    <row r="35" spans="1:11" s="16" customFormat="1" ht="13.5" customHeight="1" thickBot="1" x14ac:dyDescent="0.25">
      <c r="A35" s="200" t="s">
        <v>7</v>
      </c>
      <c r="B35" s="200"/>
      <c r="C35" s="200"/>
      <c r="D35" s="200"/>
      <c r="E35" s="200"/>
      <c r="F35" s="73"/>
      <c r="G35" s="74"/>
      <c r="H35" s="74"/>
      <c r="I35" s="74"/>
      <c r="J35" s="74"/>
      <c r="K35" s="75" t="s">
        <v>61</v>
      </c>
    </row>
    <row r="36" spans="1:11" ht="21" customHeight="1" thickTop="1" thickBot="1" x14ac:dyDescent="0.3">
      <c r="A36" s="76" t="s">
        <v>73</v>
      </c>
      <c r="B36" s="77" t="s">
        <v>8</v>
      </c>
      <c r="C36" s="187" t="s">
        <v>9</v>
      </c>
      <c r="D36" s="187"/>
      <c r="E36" s="187"/>
      <c r="F36" s="187"/>
      <c r="G36" s="188"/>
      <c r="H36" s="78" t="s">
        <v>62</v>
      </c>
      <c r="I36" s="79" t="s">
        <v>10</v>
      </c>
      <c r="J36" s="190" t="s">
        <v>11</v>
      </c>
      <c r="K36" s="191"/>
    </row>
    <row r="37" spans="1:11" ht="15.95" customHeight="1" thickTop="1" x14ac:dyDescent="0.25">
      <c r="A37" s="123">
        <v>1</v>
      </c>
      <c r="B37" s="107"/>
      <c r="C37" s="189"/>
      <c r="D37" s="189"/>
      <c r="E37" s="189"/>
      <c r="F37" s="189"/>
      <c r="G37" s="189"/>
      <c r="H37" s="108"/>
      <c r="I37" s="109"/>
      <c r="J37" s="193">
        <f>H37*I37</f>
        <v>0</v>
      </c>
      <c r="K37" s="193"/>
    </row>
    <row r="38" spans="1:11" ht="15.95" customHeight="1" x14ac:dyDescent="0.25">
      <c r="A38" s="124">
        <v>2</v>
      </c>
      <c r="B38" s="110"/>
      <c r="C38" s="192"/>
      <c r="D38" s="192"/>
      <c r="E38" s="192"/>
      <c r="F38" s="192"/>
      <c r="G38" s="192"/>
      <c r="H38" s="111"/>
      <c r="I38" s="112"/>
      <c r="J38" s="193">
        <f>H38*I38</f>
        <v>0</v>
      </c>
      <c r="K38" s="193"/>
    </row>
    <row r="39" spans="1:11" ht="15.95" customHeight="1" x14ac:dyDescent="0.25">
      <c r="A39" s="124">
        <v>3</v>
      </c>
      <c r="B39" s="110"/>
      <c r="C39" s="192"/>
      <c r="D39" s="192"/>
      <c r="E39" s="192"/>
      <c r="F39" s="192"/>
      <c r="G39" s="192"/>
      <c r="H39" s="111"/>
      <c r="I39" s="112"/>
      <c r="J39" s="193">
        <f>H39*I39</f>
        <v>0</v>
      </c>
      <c r="K39" s="193"/>
    </row>
    <row r="40" spans="1:11" ht="15.95" customHeight="1" x14ac:dyDescent="0.25">
      <c r="A40" s="124">
        <v>4</v>
      </c>
      <c r="B40" s="110"/>
      <c r="C40" s="192"/>
      <c r="D40" s="192"/>
      <c r="E40" s="192"/>
      <c r="F40" s="192"/>
      <c r="G40" s="192"/>
      <c r="H40" s="111"/>
      <c r="I40" s="112"/>
      <c r="J40" s="193">
        <f>H40*I40</f>
        <v>0</v>
      </c>
      <c r="K40" s="193"/>
    </row>
    <row r="41" spans="1:11" ht="15.95" customHeight="1" x14ac:dyDescent="0.25">
      <c r="A41" s="124">
        <v>5</v>
      </c>
      <c r="B41" s="110"/>
      <c r="C41" s="192"/>
      <c r="D41" s="192"/>
      <c r="E41" s="192"/>
      <c r="F41" s="192"/>
      <c r="G41" s="192"/>
      <c r="H41" s="113"/>
      <c r="I41" s="112"/>
      <c r="J41" s="193">
        <f>H41*I41</f>
        <v>0</v>
      </c>
      <c r="K41" s="193"/>
    </row>
    <row r="42" spans="1:11" x14ac:dyDescent="0.25">
      <c r="B42" s="4"/>
      <c r="C42" s="4"/>
      <c r="D42" s="4"/>
      <c r="E42" s="4"/>
      <c r="F42" s="7"/>
      <c r="G42" s="7"/>
      <c r="H42" s="7"/>
      <c r="I42" s="7" t="s">
        <v>70</v>
      </c>
      <c r="J42" s="223">
        <f>SUM(J37:K41)</f>
        <v>0</v>
      </c>
      <c r="K42" s="224"/>
    </row>
    <row r="43" spans="1:11" s="16" customFormat="1" ht="13.5" customHeight="1" thickBot="1" x14ac:dyDescent="0.25">
      <c r="A43" s="200" t="s">
        <v>74</v>
      </c>
      <c r="B43" s="200"/>
      <c r="C43" s="200"/>
      <c r="D43" s="200"/>
      <c r="E43" s="200"/>
      <c r="F43" s="39"/>
      <c r="G43" s="39"/>
      <c r="H43" s="3"/>
      <c r="I43" s="3"/>
      <c r="J43" s="3"/>
      <c r="K43" s="3"/>
    </row>
    <row r="44" spans="1:11" ht="21.75" customHeight="1" thickTop="1" thickBot="1" x14ac:dyDescent="0.3">
      <c r="A44" s="48" t="s">
        <v>73</v>
      </c>
      <c r="B44" s="47" t="s">
        <v>72</v>
      </c>
      <c r="C44" s="198" t="s">
        <v>13</v>
      </c>
      <c r="D44" s="201"/>
      <c r="E44" s="199"/>
      <c r="F44" s="46" t="s">
        <v>14</v>
      </c>
      <c r="G44" s="45" t="s">
        <v>15</v>
      </c>
      <c r="H44" s="198" t="s">
        <v>16</v>
      </c>
      <c r="I44" s="199"/>
      <c r="J44" s="198" t="s">
        <v>17</v>
      </c>
      <c r="K44" s="202"/>
    </row>
    <row r="45" spans="1:11" ht="15.95" customHeight="1" thickTop="1" x14ac:dyDescent="0.25">
      <c r="A45" s="49">
        <v>6</v>
      </c>
      <c r="B45" s="102"/>
      <c r="C45" s="189"/>
      <c r="D45" s="189"/>
      <c r="E45" s="189"/>
      <c r="F45" s="114"/>
      <c r="G45" s="115"/>
      <c r="H45" s="203"/>
      <c r="I45" s="203"/>
      <c r="J45" s="149">
        <f>H45*G45</f>
        <v>0</v>
      </c>
      <c r="K45" s="149"/>
    </row>
    <row r="46" spans="1:11" ht="15.95" customHeight="1" x14ac:dyDescent="0.25">
      <c r="A46" s="50">
        <v>7</v>
      </c>
      <c r="B46" s="105"/>
      <c r="C46" s="192"/>
      <c r="D46" s="192"/>
      <c r="E46" s="192"/>
      <c r="F46" s="116"/>
      <c r="G46" s="117"/>
      <c r="H46" s="203"/>
      <c r="I46" s="203"/>
      <c r="J46" s="149">
        <f t="shared" ref="J46:J53" si="0">H46*G46</f>
        <v>0</v>
      </c>
      <c r="K46" s="149"/>
    </row>
    <row r="47" spans="1:11" ht="15.95" customHeight="1" x14ac:dyDescent="0.25">
      <c r="A47" s="50">
        <v>8</v>
      </c>
      <c r="B47" s="105"/>
      <c r="C47" s="192"/>
      <c r="D47" s="192"/>
      <c r="E47" s="192"/>
      <c r="F47" s="116"/>
      <c r="G47" s="117"/>
      <c r="H47" s="203"/>
      <c r="I47" s="203"/>
      <c r="J47" s="149">
        <f t="shared" si="0"/>
        <v>0</v>
      </c>
      <c r="K47" s="149"/>
    </row>
    <row r="48" spans="1:11" ht="15.95" customHeight="1" x14ac:dyDescent="0.25">
      <c r="A48" s="50">
        <v>9</v>
      </c>
      <c r="B48" s="105"/>
      <c r="C48" s="192"/>
      <c r="D48" s="192"/>
      <c r="E48" s="192"/>
      <c r="F48" s="116"/>
      <c r="G48" s="117"/>
      <c r="H48" s="203"/>
      <c r="I48" s="203"/>
      <c r="J48" s="149">
        <f t="shared" si="0"/>
        <v>0</v>
      </c>
      <c r="K48" s="149"/>
    </row>
    <row r="49" spans="1:11" ht="15.95" customHeight="1" x14ac:dyDescent="0.25">
      <c r="A49" s="50">
        <v>10</v>
      </c>
      <c r="B49" s="105"/>
      <c r="C49" s="192"/>
      <c r="D49" s="192"/>
      <c r="E49" s="192"/>
      <c r="F49" s="116"/>
      <c r="G49" s="117"/>
      <c r="H49" s="203"/>
      <c r="I49" s="203"/>
      <c r="J49" s="149">
        <f t="shared" si="0"/>
        <v>0</v>
      </c>
      <c r="K49" s="149"/>
    </row>
    <row r="50" spans="1:11" ht="15.95" customHeight="1" x14ac:dyDescent="0.25">
      <c r="A50" s="50">
        <v>11</v>
      </c>
      <c r="B50" s="105"/>
      <c r="C50" s="192"/>
      <c r="D50" s="192"/>
      <c r="E50" s="192"/>
      <c r="F50" s="116"/>
      <c r="G50" s="117"/>
      <c r="H50" s="203"/>
      <c r="I50" s="203"/>
      <c r="J50" s="149">
        <f t="shared" si="0"/>
        <v>0</v>
      </c>
      <c r="K50" s="149"/>
    </row>
    <row r="51" spans="1:11" ht="15.95" customHeight="1" x14ac:dyDescent="0.25">
      <c r="A51" s="50">
        <v>12</v>
      </c>
      <c r="B51" s="105"/>
      <c r="C51" s="192"/>
      <c r="D51" s="192"/>
      <c r="E51" s="192"/>
      <c r="F51" s="116"/>
      <c r="G51" s="117"/>
      <c r="H51" s="203"/>
      <c r="I51" s="203"/>
      <c r="J51" s="149">
        <f t="shared" si="0"/>
        <v>0</v>
      </c>
      <c r="K51" s="149"/>
    </row>
    <row r="52" spans="1:11" ht="15.95" customHeight="1" x14ac:dyDescent="0.25">
      <c r="A52" s="50">
        <v>13</v>
      </c>
      <c r="B52" s="105"/>
      <c r="C52" s="192"/>
      <c r="D52" s="192"/>
      <c r="E52" s="192"/>
      <c r="F52" s="116"/>
      <c r="G52" s="117"/>
      <c r="H52" s="203"/>
      <c r="I52" s="203"/>
      <c r="J52" s="149">
        <f t="shared" si="0"/>
        <v>0</v>
      </c>
      <c r="K52" s="149"/>
    </row>
    <row r="53" spans="1:11" ht="15.95" customHeight="1" x14ac:dyDescent="0.25">
      <c r="A53" s="50">
        <v>14</v>
      </c>
      <c r="B53" s="105"/>
      <c r="C53" s="192"/>
      <c r="D53" s="192"/>
      <c r="E53" s="192"/>
      <c r="F53" s="116"/>
      <c r="G53" s="117"/>
      <c r="H53" s="203"/>
      <c r="I53" s="203"/>
      <c r="J53" s="149">
        <f t="shared" si="0"/>
        <v>0</v>
      </c>
      <c r="K53" s="149"/>
    </row>
    <row r="54" spans="1:11" ht="15.95" customHeight="1" x14ac:dyDescent="0.25">
      <c r="A54" s="50">
        <v>15</v>
      </c>
      <c r="B54" s="105"/>
      <c r="C54" s="192"/>
      <c r="D54" s="192"/>
      <c r="E54" s="192"/>
      <c r="F54" s="116"/>
      <c r="G54" s="117"/>
      <c r="H54" s="203"/>
      <c r="I54" s="203"/>
      <c r="J54" s="149">
        <f>H54*G54</f>
        <v>0</v>
      </c>
      <c r="K54" s="149"/>
    </row>
    <row r="55" spans="1:11" ht="15.95" customHeight="1" x14ac:dyDescent="0.25">
      <c r="A55" s="50">
        <v>16</v>
      </c>
      <c r="B55" s="105"/>
      <c r="C55" s="192"/>
      <c r="D55" s="192"/>
      <c r="E55" s="192"/>
      <c r="F55" s="116"/>
      <c r="G55" s="117"/>
      <c r="H55" s="203"/>
      <c r="I55" s="203"/>
      <c r="J55" s="149">
        <f>H55*G55</f>
        <v>0</v>
      </c>
      <c r="K55" s="149"/>
    </row>
    <row r="56" spans="1:11" x14ac:dyDescent="0.25">
      <c r="B56" s="5"/>
      <c r="C56" s="5"/>
      <c r="D56" s="5"/>
      <c r="E56" s="17"/>
      <c r="F56" s="17"/>
      <c r="G56" s="17"/>
      <c r="H56" s="18"/>
      <c r="I56" s="7" t="s">
        <v>18</v>
      </c>
      <c r="J56" s="213">
        <f>SUM(J45:K55)</f>
        <v>0</v>
      </c>
      <c r="K56" s="214"/>
    </row>
    <row r="57" spans="1:11" ht="7.5" customHeight="1" x14ac:dyDescent="0.25">
      <c r="B57" s="5"/>
      <c r="C57" s="5"/>
      <c r="D57" s="5"/>
      <c r="E57" s="5"/>
      <c r="F57" s="5"/>
      <c r="G57" s="5"/>
      <c r="H57" s="5"/>
      <c r="I57" s="5"/>
      <c r="J57" s="5"/>
      <c r="K57" s="6"/>
    </row>
    <row r="58" spans="1:11" s="16" customFormat="1" ht="13.5" customHeight="1" thickBot="1" x14ac:dyDescent="0.25">
      <c r="A58" s="200" t="s">
        <v>19</v>
      </c>
      <c r="B58" s="200"/>
      <c r="C58" s="200"/>
      <c r="D58" s="200"/>
      <c r="E58" s="200"/>
      <c r="F58" s="4"/>
      <c r="G58" s="4"/>
      <c r="H58" s="4"/>
      <c r="I58" s="4"/>
      <c r="J58" s="4"/>
      <c r="K58" s="4"/>
    </row>
    <row r="59" spans="1:11" ht="18.95" customHeight="1" thickTop="1" thickBot="1" x14ac:dyDescent="0.3">
      <c r="A59" s="60" t="s">
        <v>73</v>
      </c>
      <c r="B59" s="57" t="s">
        <v>20</v>
      </c>
      <c r="C59" s="198" t="s">
        <v>21</v>
      </c>
      <c r="D59" s="199"/>
      <c r="E59" s="198" t="s">
        <v>22</v>
      </c>
      <c r="F59" s="201"/>
      <c r="G59" s="201"/>
      <c r="H59" s="199"/>
      <c r="I59" s="45" t="s">
        <v>76</v>
      </c>
      <c r="J59" s="46" t="s">
        <v>23</v>
      </c>
      <c r="K59" s="33" t="s">
        <v>17</v>
      </c>
    </row>
    <row r="60" spans="1:11" ht="13.5" customHeight="1" thickTop="1" x14ac:dyDescent="0.25">
      <c r="A60" s="58" t="s">
        <v>82</v>
      </c>
      <c r="B60" s="118"/>
      <c r="C60" s="222"/>
      <c r="D60" s="222"/>
      <c r="E60" s="219"/>
      <c r="F60" s="220"/>
      <c r="G60" s="220"/>
      <c r="H60" s="221"/>
      <c r="I60" s="119"/>
      <c r="J60" s="115"/>
      <c r="K60" s="120">
        <f>IF(J60&lt;&gt;"",I60*J60,0)</f>
        <v>0</v>
      </c>
    </row>
    <row r="61" spans="1:11" ht="13.5" customHeight="1" x14ac:dyDescent="0.25">
      <c r="A61" s="59" t="s">
        <v>83</v>
      </c>
      <c r="B61" s="121"/>
      <c r="C61" s="140"/>
      <c r="D61" s="140"/>
      <c r="E61" s="141"/>
      <c r="F61" s="142"/>
      <c r="G61" s="142"/>
      <c r="H61" s="143"/>
      <c r="I61" s="122"/>
      <c r="J61" s="115"/>
      <c r="K61" s="120">
        <f>IF(J61&lt;&gt;"",I61*J61,0)</f>
        <v>0</v>
      </c>
    </row>
    <row r="62" spans="1:11" ht="13.5" customHeight="1" x14ac:dyDescent="0.25">
      <c r="A62" s="59" t="s">
        <v>84</v>
      </c>
      <c r="B62" s="121"/>
      <c r="C62" s="140"/>
      <c r="D62" s="140"/>
      <c r="E62" s="141"/>
      <c r="F62" s="142"/>
      <c r="G62" s="142"/>
      <c r="H62" s="143"/>
      <c r="I62" s="122"/>
      <c r="J62" s="115"/>
      <c r="K62" s="120">
        <f>IF(J62&lt;&gt;"",I62*J62,0)</f>
        <v>0</v>
      </c>
    </row>
    <row r="63" spans="1:11" ht="13.5" customHeight="1" x14ac:dyDescent="0.25">
      <c r="A63" s="59" t="s">
        <v>130</v>
      </c>
      <c r="B63" s="121"/>
      <c r="C63" s="140"/>
      <c r="D63" s="140"/>
      <c r="E63" s="141"/>
      <c r="F63" s="142"/>
      <c r="G63" s="142"/>
      <c r="H63" s="143"/>
      <c r="I63" s="122"/>
      <c r="J63" s="115"/>
      <c r="K63" s="120">
        <f>IF(J63&lt;&gt;"",I63*J63,0)</f>
        <v>0</v>
      </c>
    </row>
    <row r="64" spans="1:11" x14ac:dyDescent="0.25">
      <c r="B64" s="4"/>
      <c r="C64" s="4"/>
      <c r="D64" s="4"/>
      <c r="E64" s="4"/>
      <c r="F64" s="4"/>
      <c r="G64" s="4"/>
      <c r="H64" s="4"/>
      <c r="J64" s="7" t="s">
        <v>57</v>
      </c>
      <c r="K64" s="137">
        <f>SUM(K60:N63)</f>
        <v>0</v>
      </c>
    </row>
    <row r="65" spans="1:15" s="24" customFormat="1" ht="7.5" customHeight="1" thickBot="1" x14ac:dyDescent="0.3">
      <c r="B65" s="20"/>
      <c r="C65" s="20"/>
      <c r="D65" s="20"/>
      <c r="E65" s="20"/>
      <c r="F65" s="21"/>
      <c r="G65" s="21"/>
      <c r="H65" s="21"/>
      <c r="I65" s="21"/>
      <c r="J65" s="22"/>
      <c r="K65" s="22"/>
    </row>
    <row r="66" spans="1:15" ht="18.95" customHeight="1" thickTop="1" thickBot="1" x14ac:dyDescent="0.3">
      <c r="A66" s="228" t="s">
        <v>33</v>
      </c>
      <c r="B66" s="229"/>
      <c r="C66" s="204" t="s">
        <v>46</v>
      </c>
      <c r="D66" s="204"/>
      <c r="E66" s="204"/>
      <c r="F66" s="34" t="s">
        <v>40</v>
      </c>
      <c r="G66" s="44" t="s">
        <v>47</v>
      </c>
      <c r="H66" s="217" t="s">
        <v>39</v>
      </c>
      <c r="I66" s="218"/>
      <c r="J66" s="35" t="s">
        <v>40</v>
      </c>
      <c r="K66" s="36" t="s">
        <v>41</v>
      </c>
    </row>
    <row r="67" spans="1:15" ht="23.25" customHeight="1" thickTop="1" x14ac:dyDescent="0.25">
      <c r="A67" s="230" t="s">
        <v>166</v>
      </c>
      <c r="B67" s="231"/>
      <c r="C67" s="205" t="s">
        <v>48</v>
      </c>
      <c r="D67" s="206"/>
      <c r="E67" s="207"/>
      <c r="F67" s="125"/>
      <c r="G67" s="126">
        <v>0.1</v>
      </c>
      <c r="H67" s="179" t="s">
        <v>145</v>
      </c>
      <c r="I67" s="180"/>
      <c r="J67" s="130"/>
      <c r="K67" s="131">
        <v>3638</v>
      </c>
    </row>
    <row r="68" spans="1:15" ht="22.5" customHeight="1" x14ac:dyDescent="0.25">
      <c r="A68" s="234" t="s">
        <v>167</v>
      </c>
      <c r="B68" s="234"/>
      <c r="C68" s="205" t="s">
        <v>154</v>
      </c>
      <c r="D68" s="206"/>
      <c r="E68" s="207"/>
      <c r="F68" s="125"/>
      <c r="G68" s="126">
        <v>0.05</v>
      </c>
      <c r="H68" s="179" t="s">
        <v>146</v>
      </c>
      <c r="I68" s="180"/>
      <c r="J68" s="132"/>
      <c r="K68" s="133">
        <v>4106</v>
      </c>
    </row>
    <row r="69" spans="1:15" ht="21.75" customHeight="1" x14ac:dyDescent="0.25">
      <c r="A69" s="241" t="s">
        <v>169</v>
      </c>
      <c r="B69" s="242"/>
      <c r="C69" s="235" t="s">
        <v>50</v>
      </c>
      <c r="D69" s="236"/>
      <c r="E69" s="237"/>
      <c r="F69" s="127"/>
      <c r="G69" s="128">
        <v>0.1</v>
      </c>
      <c r="H69" s="179" t="s">
        <v>132</v>
      </c>
      <c r="I69" s="180"/>
      <c r="J69" s="132"/>
      <c r="K69" s="133">
        <v>13672</v>
      </c>
    </row>
    <row r="70" spans="1:15" ht="15.75" customHeight="1" x14ac:dyDescent="0.25">
      <c r="A70" s="234" t="s">
        <v>168</v>
      </c>
      <c r="B70" s="234"/>
      <c r="C70" s="235" t="s">
        <v>155</v>
      </c>
      <c r="D70" s="236"/>
      <c r="E70" s="237"/>
      <c r="F70" s="127"/>
      <c r="G70" s="128">
        <v>0.05</v>
      </c>
      <c r="H70" s="179" t="s">
        <v>1</v>
      </c>
      <c r="I70" s="180"/>
      <c r="J70" s="132"/>
      <c r="K70" s="133">
        <v>4928</v>
      </c>
    </row>
    <row r="71" spans="1:15" ht="21" customHeight="1" x14ac:dyDescent="0.25">
      <c r="A71" s="234" t="s">
        <v>176</v>
      </c>
      <c r="B71" s="234"/>
      <c r="C71" s="235" t="s">
        <v>171</v>
      </c>
      <c r="D71" s="236"/>
      <c r="E71" s="237"/>
      <c r="F71" s="127"/>
      <c r="G71" s="128">
        <v>0.1</v>
      </c>
      <c r="H71" s="179" t="s">
        <v>147</v>
      </c>
      <c r="I71" s="180"/>
      <c r="J71" s="132"/>
      <c r="K71" s="133">
        <v>4458</v>
      </c>
    </row>
    <row r="72" spans="1:15" ht="18.75" customHeight="1" x14ac:dyDescent="0.25">
      <c r="A72" s="234" t="s">
        <v>177</v>
      </c>
      <c r="B72" s="234"/>
      <c r="C72" s="235" t="s">
        <v>172</v>
      </c>
      <c r="D72" s="236"/>
      <c r="E72" s="237"/>
      <c r="F72" s="127"/>
      <c r="G72" s="128">
        <v>0.05</v>
      </c>
      <c r="H72" s="179" t="s">
        <v>148</v>
      </c>
      <c r="I72" s="180"/>
      <c r="J72" s="132"/>
      <c r="K72" s="133">
        <v>3755</v>
      </c>
    </row>
    <row r="73" spans="1:15" ht="18" customHeight="1" x14ac:dyDescent="0.25">
      <c r="A73" s="234" t="s">
        <v>158</v>
      </c>
      <c r="B73" s="234"/>
      <c r="C73" s="235" t="s">
        <v>159</v>
      </c>
      <c r="D73" s="236"/>
      <c r="E73" s="237"/>
      <c r="F73" s="127"/>
      <c r="G73" s="128">
        <v>0.01</v>
      </c>
      <c r="H73" s="215" t="s">
        <v>149</v>
      </c>
      <c r="I73" s="215"/>
      <c r="J73" s="132"/>
      <c r="K73" s="133">
        <v>3755</v>
      </c>
    </row>
    <row r="74" spans="1:15" ht="18.75" customHeight="1" x14ac:dyDescent="0.25">
      <c r="A74" s="234" t="s">
        <v>160</v>
      </c>
      <c r="B74" s="234"/>
      <c r="C74" s="235" t="s">
        <v>161</v>
      </c>
      <c r="D74" s="236"/>
      <c r="E74" s="237"/>
      <c r="F74" s="127"/>
      <c r="G74" s="128">
        <v>0.01</v>
      </c>
      <c r="H74" s="216"/>
      <c r="I74" s="216"/>
      <c r="J74" s="70"/>
      <c r="K74" s="72"/>
    </row>
    <row r="75" spans="1:15" ht="21.75" customHeight="1" x14ac:dyDescent="0.25">
      <c r="A75" s="232" t="s">
        <v>173</v>
      </c>
      <c r="B75" s="233"/>
      <c r="C75" s="235" t="s">
        <v>152</v>
      </c>
      <c r="D75" s="236"/>
      <c r="E75" s="237"/>
      <c r="F75" s="127"/>
      <c r="G75" s="128">
        <v>0.1</v>
      </c>
      <c r="H75" s="216"/>
      <c r="I75" s="216"/>
      <c r="J75" s="11" t="s">
        <v>52</v>
      </c>
      <c r="K75" s="71"/>
    </row>
    <row r="76" spans="1:15" ht="21.75" customHeight="1" x14ac:dyDescent="0.25">
      <c r="A76" s="232" t="s">
        <v>174</v>
      </c>
      <c r="B76" s="233"/>
      <c r="C76" s="235" t="s">
        <v>153</v>
      </c>
      <c r="D76" s="236"/>
      <c r="E76" s="237"/>
      <c r="F76" s="127"/>
      <c r="G76" s="128">
        <v>0.05</v>
      </c>
      <c r="H76" s="216"/>
      <c r="I76" s="216"/>
      <c r="J76" s="70"/>
      <c r="K76" s="71"/>
    </row>
    <row r="77" spans="1:15" ht="15" customHeight="1" x14ac:dyDescent="0.25">
      <c r="A77" s="234" t="s">
        <v>162</v>
      </c>
      <c r="B77" s="234"/>
      <c r="C77" s="235" t="s">
        <v>66</v>
      </c>
      <c r="D77" s="236"/>
      <c r="E77" s="237"/>
      <c r="F77" s="127"/>
      <c r="G77" s="128">
        <v>0.01</v>
      </c>
      <c r="H77" s="216"/>
      <c r="I77" s="216"/>
      <c r="J77" s="70"/>
      <c r="K77" s="72"/>
    </row>
    <row r="78" spans="1:15" ht="15.75" customHeight="1" x14ac:dyDescent="0.25">
      <c r="A78" s="234" t="s">
        <v>175</v>
      </c>
      <c r="B78" s="234"/>
      <c r="C78" s="235" t="s">
        <v>170</v>
      </c>
      <c r="D78" s="236"/>
      <c r="E78" s="237"/>
      <c r="F78" s="127"/>
      <c r="G78" s="128">
        <v>0.1</v>
      </c>
      <c r="H78" s="216"/>
      <c r="I78" s="216"/>
      <c r="J78" s="11"/>
      <c r="K78" s="31"/>
      <c r="O78" s="51"/>
    </row>
    <row r="79" spans="1:15" ht="23.25" customHeight="1" x14ac:dyDescent="0.25">
      <c r="A79" s="232" t="s">
        <v>178</v>
      </c>
      <c r="B79" s="233"/>
      <c r="C79" s="235" t="s">
        <v>156</v>
      </c>
      <c r="D79" s="236"/>
      <c r="E79" s="237"/>
      <c r="F79" s="127"/>
      <c r="G79" s="128">
        <v>0.1</v>
      </c>
      <c r="H79" s="65"/>
      <c r="I79" s="65"/>
      <c r="J79" s="11"/>
      <c r="K79" s="31"/>
      <c r="O79" s="51"/>
    </row>
    <row r="80" spans="1:15" ht="13.5" customHeight="1" x14ac:dyDescent="0.25">
      <c r="A80" s="234" t="s">
        <v>157</v>
      </c>
      <c r="B80" s="234"/>
      <c r="C80" s="235" t="s">
        <v>163</v>
      </c>
      <c r="D80" s="236"/>
      <c r="E80" s="237"/>
      <c r="F80" s="127"/>
      <c r="G80" s="128">
        <v>0.01</v>
      </c>
      <c r="H80" s="12"/>
      <c r="J80" s="11"/>
      <c r="O80" s="51"/>
    </row>
    <row r="81" spans="1:15" ht="21" customHeight="1" x14ac:dyDescent="0.25">
      <c r="A81" s="234" t="s">
        <v>182</v>
      </c>
      <c r="B81" s="234"/>
      <c r="C81" s="235" t="s">
        <v>186</v>
      </c>
      <c r="D81" s="236"/>
      <c r="E81" s="237"/>
      <c r="F81" s="129"/>
      <c r="G81" s="128">
        <v>0.1</v>
      </c>
      <c r="H81" s="12"/>
    </row>
    <row r="82" spans="1:15" ht="21" customHeight="1" x14ac:dyDescent="0.25">
      <c r="A82" s="234" t="s">
        <v>183</v>
      </c>
      <c r="B82" s="234"/>
      <c r="C82" s="235" t="s">
        <v>187</v>
      </c>
      <c r="D82" s="236"/>
      <c r="E82" s="237"/>
      <c r="F82" s="129"/>
      <c r="G82" s="128">
        <v>0.2</v>
      </c>
      <c r="H82" s="12"/>
    </row>
    <row r="83" spans="1:15" ht="13.5" customHeight="1" x14ac:dyDescent="0.25">
      <c r="A83" s="234" t="s">
        <v>184</v>
      </c>
      <c r="B83" s="234"/>
      <c r="C83" s="235" t="s">
        <v>179</v>
      </c>
      <c r="D83" s="236"/>
      <c r="E83" s="237"/>
      <c r="F83" s="129"/>
      <c r="G83" s="128">
        <v>0.1</v>
      </c>
      <c r="H83" s="12"/>
    </row>
    <row r="84" spans="1:15" ht="13.5" customHeight="1" x14ac:dyDescent="0.25">
      <c r="A84" s="234" t="s">
        <v>185</v>
      </c>
      <c r="B84" s="234"/>
      <c r="C84" s="235" t="s">
        <v>180</v>
      </c>
      <c r="D84" s="236"/>
      <c r="E84" s="237"/>
      <c r="F84" s="129"/>
      <c r="G84" s="128">
        <v>0.2</v>
      </c>
      <c r="H84" s="54"/>
      <c r="I84" s="54"/>
      <c r="J84" s="54"/>
      <c r="K84" s="54"/>
    </row>
    <row r="85" spans="1:15" ht="12.75" customHeight="1" x14ac:dyDescent="0.25">
      <c r="A85" s="245" t="s">
        <v>188</v>
      </c>
      <c r="B85" s="245"/>
      <c r="C85" s="245"/>
      <c r="D85" s="247"/>
      <c r="E85" s="247"/>
      <c r="F85" s="247"/>
      <c r="G85" s="247"/>
      <c r="H85" s="247"/>
      <c r="I85" s="247"/>
      <c r="J85" s="247"/>
      <c r="K85" s="247"/>
    </row>
    <row r="86" spans="1:15" ht="12.75" customHeight="1" x14ac:dyDescent="0.25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</row>
    <row r="87" spans="1:15" ht="12.75" customHeight="1" x14ac:dyDescent="0.25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</row>
    <row r="88" spans="1:15" ht="12.75" customHeight="1" x14ac:dyDescent="0.25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</row>
    <row r="89" spans="1:15" ht="12.75" customHeight="1" x14ac:dyDescent="0.25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</row>
    <row r="90" spans="1:15" ht="10.5" customHeight="1" x14ac:dyDescent="0.25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</row>
    <row r="91" spans="1:15" ht="5.25" customHeight="1" x14ac:dyDescent="0.25">
      <c r="B91" s="243"/>
      <c r="C91" s="243"/>
      <c r="D91" s="243"/>
      <c r="E91" s="243"/>
      <c r="F91" s="243"/>
      <c r="G91" s="243"/>
      <c r="H91" s="243"/>
      <c r="I91" s="243"/>
      <c r="J91" s="243"/>
      <c r="K91" s="243"/>
    </row>
    <row r="92" spans="1:15" s="25" customFormat="1" ht="13.5" customHeight="1" x14ac:dyDescent="0.2">
      <c r="A92" s="244" t="s">
        <v>67</v>
      </c>
      <c r="B92" s="244"/>
      <c r="C92" s="244"/>
      <c r="D92" s="244"/>
      <c r="E92" s="244"/>
      <c r="F92" s="40"/>
      <c r="G92" s="40"/>
      <c r="H92" s="40"/>
      <c r="I92" s="40"/>
      <c r="J92" s="40"/>
      <c r="K92" s="40"/>
    </row>
    <row r="93" spans="1:15" s="27" customFormat="1" ht="7.5" customHeight="1" x14ac:dyDescent="0.25">
      <c r="B93" s="8"/>
      <c r="C93" s="8"/>
      <c r="D93" s="8"/>
      <c r="E93" s="8"/>
      <c r="F93" s="19"/>
      <c r="G93" s="26"/>
      <c r="H93" s="19"/>
      <c r="I93" s="19"/>
      <c r="J93" s="19"/>
      <c r="K93" s="19"/>
    </row>
    <row r="94" spans="1:15" s="25" customFormat="1" ht="15.95" customHeight="1" x14ac:dyDescent="0.2">
      <c r="A94" s="225" t="s">
        <v>42</v>
      </c>
      <c r="B94" s="225"/>
      <c r="C94" s="225"/>
      <c r="D94" s="177">
        <f>J42</f>
        <v>0</v>
      </c>
      <c r="E94" s="178"/>
      <c r="F94" s="9"/>
      <c r="G94" s="67" t="str">
        <f>IF(ISNA(VLOOKUP("x",F67:G80,2,FALSE))=TRUE,"",VLOOKUP("x",F67:G80,2,FALSE))</f>
        <v/>
      </c>
      <c r="H94" s="239" t="s">
        <v>165</v>
      </c>
      <c r="I94" s="239"/>
      <c r="J94" s="240"/>
      <c r="K94" s="134">
        <f>IF(AND(D98&gt;16592.18,F81="x"),D98-K95,IF(AND(D98&gt;18666.2,F82="x"),D98-K95,(IF(ISERR(D98*IF(ISERROR(VLOOKUP("X",F67:G84,2,0)),0,VLOOKUP("X",F67:G84,2,0))),"",D98*IF(ISERROR(VLOOKUP("X",F67:G84,2,0)),0,VLOOKUP("X",F67:G84,2,0))))))</f>
        <v>0</v>
      </c>
    </row>
    <row r="95" spans="1:15" s="25" customFormat="1" ht="15.95" customHeight="1" x14ac:dyDescent="0.2">
      <c r="A95" s="225" t="s">
        <v>43</v>
      </c>
      <c r="B95" s="225"/>
      <c r="C95" s="225"/>
      <c r="D95" s="177">
        <f>J56</f>
        <v>0</v>
      </c>
      <c r="E95" s="178" t="s">
        <v>12</v>
      </c>
      <c r="F95" s="38"/>
      <c r="G95" s="68" t="str">
        <f>IF(G94="","",1-G94)</f>
        <v/>
      </c>
      <c r="H95" s="239" t="s">
        <v>164</v>
      </c>
      <c r="I95" s="239"/>
      <c r="J95" s="240"/>
      <c r="K95" s="134">
        <f>IF(AND(D98&gt;16592.18,F81="x"),14932.96,IF(AND(D98&gt;18666.2,F82="x"),14932.96,D98-K94))</f>
        <v>0</v>
      </c>
      <c r="O95" s="66"/>
    </row>
    <row r="96" spans="1:15" s="25" customFormat="1" ht="15.95" customHeight="1" x14ac:dyDescent="0.2">
      <c r="A96" s="225" t="s">
        <v>44</v>
      </c>
      <c r="B96" s="225"/>
      <c r="C96" s="225"/>
      <c r="D96" s="177">
        <f>IF(ISERR(IF(ISERROR(VLOOKUP("X",J67:K77,2,0)),0,VLOOKUP("X",J67:K77,2,0))),0,IF(ISERROR(VLOOKUP("X",J67:K77,2,0)),0,VLOOKUP("X",J67:K77,2,0)))</f>
        <v>0</v>
      </c>
      <c r="E96" s="178"/>
      <c r="F96" s="38"/>
      <c r="G96" s="186" t="s">
        <v>51</v>
      </c>
      <c r="H96" s="186"/>
      <c r="I96" s="186"/>
      <c r="J96" s="186"/>
      <c r="K96" s="134">
        <f>ROUND(K94,0)</f>
        <v>0</v>
      </c>
    </row>
    <row r="97" spans="1:11" s="25" customFormat="1" ht="15.95" customHeight="1" x14ac:dyDescent="0.2">
      <c r="A97" s="225" t="s">
        <v>49</v>
      </c>
      <c r="B97" s="225"/>
      <c r="C97" s="225"/>
      <c r="D97" s="177">
        <f>IF(ISERROR(VLOOKUP("X",F67:G84,2,0)),0,K64)</f>
        <v>0</v>
      </c>
      <c r="E97" s="178"/>
      <c r="F97" s="38"/>
      <c r="G97" s="186" t="s">
        <v>69</v>
      </c>
      <c r="H97" s="186"/>
      <c r="I97" s="186"/>
      <c r="J97" s="186"/>
      <c r="K97" s="134">
        <f>ROUND(K95,0)</f>
        <v>0</v>
      </c>
    </row>
    <row r="98" spans="1:11" s="25" customFormat="1" ht="15.95" customHeight="1" x14ac:dyDescent="0.2">
      <c r="A98" s="225" t="s">
        <v>45</v>
      </c>
      <c r="B98" s="225"/>
      <c r="C98" s="225"/>
      <c r="D98" s="177">
        <f>SUM(D94:E97)</f>
        <v>0</v>
      </c>
      <c r="E98" s="178"/>
      <c r="F98" s="38"/>
      <c r="G98" s="185"/>
      <c r="H98" s="185"/>
      <c r="I98" s="185"/>
      <c r="J98" s="185"/>
      <c r="K98" s="69"/>
    </row>
    <row r="99" spans="1:11" s="25" customFormat="1" ht="9.75" customHeight="1" x14ac:dyDescent="0.2">
      <c r="B99" s="10"/>
      <c r="C99" s="10"/>
      <c r="F99" s="38"/>
      <c r="G99" s="185"/>
      <c r="H99" s="185"/>
      <c r="I99" s="185"/>
      <c r="J99" s="185"/>
      <c r="K99" s="69"/>
    </row>
    <row r="100" spans="1:11" ht="2.25" customHeight="1" x14ac:dyDescent="0.25"/>
    <row r="101" spans="1:11" s="16" customFormat="1" ht="13.5" customHeight="1" x14ac:dyDescent="0.2">
      <c r="A101" s="169" t="s">
        <v>55</v>
      </c>
      <c r="B101" s="169"/>
      <c r="C101" s="52"/>
      <c r="D101" s="52"/>
      <c r="E101" s="52"/>
      <c r="F101" s="53"/>
      <c r="K101" s="64" t="str">
        <f>IF(A1="Návrh na vyřazení z evidence","","Opravou (ve smyslu § 46, zákona č. 375/2022 Sb.) v rozsahu kalkulace je zajištěna funkčnost a bezpečná provozuschopnost zařízení ")</f>
        <v xml:space="preserve">Opravou (ve smyslu § 46, zákona č. 375/2022 Sb.) v rozsahu kalkulace je zajištěna funkčnost a bezpečná provozuschopnost zařízení </v>
      </c>
    </row>
    <row r="102" spans="1:11" ht="44.25" customHeight="1" x14ac:dyDescent="0.25">
      <c r="B102" s="29" t="s">
        <v>58</v>
      </c>
      <c r="C102" s="171"/>
      <c r="D102" s="171"/>
      <c r="E102" s="43"/>
      <c r="F102" s="28"/>
      <c r="G102" s="29" t="s">
        <v>37</v>
      </c>
      <c r="H102" s="176"/>
      <c r="I102" s="176"/>
      <c r="J102" s="176"/>
      <c r="K102" s="176"/>
    </row>
    <row r="103" spans="1:11" ht="10.5" customHeight="1" x14ac:dyDescent="0.25">
      <c r="B103" s="30"/>
      <c r="C103" s="28"/>
      <c r="D103" s="28"/>
      <c r="E103" s="28"/>
      <c r="F103" s="28"/>
      <c r="H103" s="175" t="s">
        <v>38</v>
      </c>
      <c r="I103" s="175"/>
      <c r="J103" s="175"/>
      <c r="K103" s="175"/>
    </row>
    <row r="104" spans="1:11" s="25" customFormat="1" ht="10.5" customHeight="1" x14ac:dyDescent="0.2">
      <c r="A104" s="168" t="s">
        <v>68</v>
      </c>
      <c r="B104" s="168"/>
      <c r="C104" s="168"/>
      <c r="D104" s="168"/>
      <c r="E104" s="168"/>
      <c r="F104" s="13"/>
      <c r="G104" s="52"/>
      <c r="H104" s="135"/>
      <c r="I104" s="135"/>
      <c r="J104" s="135"/>
      <c r="K104" s="135"/>
    </row>
    <row r="105" spans="1:11" s="25" customFormat="1" ht="14.1" customHeight="1" x14ac:dyDescent="0.2">
      <c r="A105" s="167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</row>
    <row r="106" spans="1:11" s="25" customFormat="1" ht="14.1" customHeight="1" x14ac:dyDescent="0.2">
      <c r="A106" s="167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</row>
    <row r="107" spans="1:11" s="25" customFormat="1" ht="14.1" customHeight="1" x14ac:dyDescent="0.2">
      <c r="A107" s="167"/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</row>
    <row r="108" spans="1:11" s="25" customFormat="1" ht="14.1" customHeight="1" x14ac:dyDescent="0.2">
      <c r="A108" s="167"/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</row>
    <row r="109" spans="1:11" s="25" customFormat="1" ht="14.1" customHeight="1" x14ac:dyDescent="0.2">
      <c r="A109" s="167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</row>
    <row r="110" spans="1:11" s="25" customFormat="1" ht="15.75" customHeight="1" x14ac:dyDescent="0.2">
      <c r="A110" s="167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</row>
    <row r="111" spans="1:11" ht="6.75" customHeight="1" thickBot="1" x14ac:dyDescent="0.3">
      <c r="B111" s="31"/>
      <c r="C111" s="31"/>
      <c r="D111" s="31"/>
      <c r="E111" s="31"/>
      <c r="F111" s="31"/>
      <c r="G111" s="31"/>
      <c r="H111" s="31"/>
      <c r="I111" s="31"/>
    </row>
    <row r="112" spans="1:11" ht="36.75" customHeight="1" thickBot="1" x14ac:dyDescent="0.3">
      <c r="C112" s="41" t="s">
        <v>59</v>
      </c>
      <c r="D112" s="136"/>
      <c r="E112" s="174" t="s">
        <v>53</v>
      </c>
      <c r="F112" s="174"/>
      <c r="G112" s="173"/>
      <c r="H112" s="173"/>
      <c r="I112" s="172"/>
      <c r="J112" s="172"/>
      <c r="K112" s="172"/>
    </row>
    <row r="113" spans="2:11" s="25" customFormat="1" ht="12.75" x14ac:dyDescent="0.2">
      <c r="B113" s="32"/>
      <c r="C113" s="32"/>
      <c r="D113" s="32"/>
      <c r="F113" s="37"/>
      <c r="G113" s="170" t="s">
        <v>54</v>
      </c>
      <c r="H113" s="170"/>
      <c r="I113" s="170" t="s">
        <v>38</v>
      </c>
      <c r="J113" s="170"/>
      <c r="K113" s="170"/>
    </row>
    <row r="114" spans="2:11" s="25" customFormat="1" ht="12.75" x14ac:dyDescent="0.2">
      <c r="B114" s="14"/>
      <c r="C114" s="14"/>
      <c r="D114" s="14"/>
      <c r="G114" s="15"/>
      <c r="H114" s="15"/>
    </row>
  </sheetData>
  <sheetProtection algorithmName="SHA-512" hashValue="I+EV8fxkDLKGTNCvT/yDVhS8FNsvHH4cyXclT9Bq3yjSFVV9MsMz6LEyeZ+xBXV7g/7ZgWmTcVJhlT3a/moreA==" saltValue="cUpNpbJVxOgfeApfpeWdHA==" spinCount="100000" sheet="1" scenarios="1"/>
  <mergeCells count="226">
    <mergeCell ref="H94:J94"/>
    <mergeCell ref="A72:B72"/>
    <mergeCell ref="C72:E72"/>
    <mergeCell ref="C71:E71"/>
    <mergeCell ref="A78:B78"/>
    <mergeCell ref="C73:E73"/>
    <mergeCell ref="C74:E74"/>
    <mergeCell ref="A69:B69"/>
    <mergeCell ref="A71:B71"/>
    <mergeCell ref="A73:B73"/>
    <mergeCell ref="A74:B74"/>
    <mergeCell ref="C69:E69"/>
    <mergeCell ref="H78:I78"/>
    <mergeCell ref="B91:K91"/>
    <mergeCell ref="C79:E79"/>
    <mergeCell ref="A80:B80"/>
    <mergeCell ref="C80:E80"/>
    <mergeCell ref="A92:E92"/>
    <mergeCell ref="C77:E77"/>
    <mergeCell ref="C78:E78"/>
    <mergeCell ref="H77:I77"/>
    <mergeCell ref="A77:B77"/>
    <mergeCell ref="A85:C85"/>
    <mergeCell ref="D85:K85"/>
    <mergeCell ref="A31:B31"/>
    <mergeCell ref="J37:K37"/>
    <mergeCell ref="A97:C97"/>
    <mergeCell ref="D94:E94"/>
    <mergeCell ref="D95:E95"/>
    <mergeCell ref="A94:C94"/>
    <mergeCell ref="A95:C95"/>
    <mergeCell ref="D96:E96"/>
    <mergeCell ref="A96:C96"/>
    <mergeCell ref="A79:B79"/>
    <mergeCell ref="A87:K87"/>
    <mergeCell ref="A90:K90"/>
    <mergeCell ref="A88:K88"/>
    <mergeCell ref="A89:K89"/>
    <mergeCell ref="A86:K86"/>
    <mergeCell ref="A81:B81"/>
    <mergeCell ref="A82:B82"/>
    <mergeCell ref="A83:B83"/>
    <mergeCell ref="A84:B84"/>
    <mergeCell ref="C81:E81"/>
    <mergeCell ref="C82:E82"/>
    <mergeCell ref="C83:E83"/>
    <mergeCell ref="C84:E84"/>
    <mergeCell ref="H95:J95"/>
    <mergeCell ref="A66:B66"/>
    <mergeCell ref="A67:B67"/>
    <mergeCell ref="A75:B75"/>
    <mergeCell ref="H69:I69"/>
    <mergeCell ref="A68:B68"/>
    <mergeCell ref="C75:E75"/>
    <mergeCell ref="H75:I75"/>
    <mergeCell ref="H76:I76"/>
    <mergeCell ref="A76:B76"/>
    <mergeCell ref="C68:E68"/>
    <mergeCell ref="A70:B70"/>
    <mergeCell ref="C70:E70"/>
    <mergeCell ref="H70:I70"/>
    <mergeCell ref="C76:E76"/>
    <mergeCell ref="A98:C98"/>
    <mergeCell ref="A20:B20"/>
    <mergeCell ref="A21:B21"/>
    <mergeCell ref="A22:B22"/>
    <mergeCell ref="A23:B23"/>
    <mergeCell ref="A24:B24"/>
    <mergeCell ref="D24:H24"/>
    <mergeCell ref="D22:H22"/>
    <mergeCell ref="D23:H23"/>
    <mergeCell ref="A25:B25"/>
    <mergeCell ref="A30:B30"/>
    <mergeCell ref="D30:H30"/>
    <mergeCell ref="C46:E46"/>
    <mergeCell ref="C47:E47"/>
    <mergeCell ref="H48:I48"/>
    <mergeCell ref="H49:I49"/>
    <mergeCell ref="H47:I47"/>
    <mergeCell ref="C48:E48"/>
    <mergeCell ref="H46:I46"/>
    <mergeCell ref="A35:E35"/>
    <mergeCell ref="C38:G38"/>
    <mergeCell ref="C39:G39"/>
    <mergeCell ref="E59:H59"/>
    <mergeCell ref="A26:B26"/>
    <mergeCell ref="D31:H31"/>
    <mergeCell ref="J46:K46"/>
    <mergeCell ref="J47:K47"/>
    <mergeCell ref="J48:K48"/>
    <mergeCell ref="J41:K41"/>
    <mergeCell ref="H73:I73"/>
    <mergeCell ref="H74:I74"/>
    <mergeCell ref="H66:I66"/>
    <mergeCell ref="C53:E53"/>
    <mergeCell ref="H52:I52"/>
    <mergeCell ref="C59:D59"/>
    <mergeCell ref="C61:D61"/>
    <mergeCell ref="H53:I53"/>
    <mergeCell ref="A58:E58"/>
    <mergeCell ref="E60:H60"/>
    <mergeCell ref="C60:D60"/>
    <mergeCell ref="H54:I54"/>
    <mergeCell ref="C52:E52"/>
    <mergeCell ref="C45:E45"/>
    <mergeCell ref="J42:K42"/>
    <mergeCell ref="A32:B32"/>
    <mergeCell ref="C62:D62"/>
    <mergeCell ref="E62:H62"/>
    <mergeCell ref="C49:E49"/>
    <mergeCell ref="J55:K55"/>
    <mergeCell ref="C40:G40"/>
    <mergeCell ref="H71:I71"/>
    <mergeCell ref="H55:I55"/>
    <mergeCell ref="J56:K56"/>
    <mergeCell ref="C54:E54"/>
    <mergeCell ref="H50:I50"/>
    <mergeCell ref="J52:K52"/>
    <mergeCell ref="J49:K49"/>
    <mergeCell ref="C50:E50"/>
    <mergeCell ref="C51:E51"/>
    <mergeCell ref="H51:I51"/>
    <mergeCell ref="A5:B5"/>
    <mergeCell ref="A7:B7"/>
    <mergeCell ref="A9:B9"/>
    <mergeCell ref="A11:B11"/>
    <mergeCell ref="A13:B13"/>
    <mergeCell ref="A15:B15"/>
    <mergeCell ref="F5:H5"/>
    <mergeCell ref="A17:B17"/>
    <mergeCell ref="A29:B29"/>
    <mergeCell ref="D20:H20"/>
    <mergeCell ref="E9:H9"/>
    <mergeCell ref="D27:H27"/>
    <mergeCell ref="A19:E19"/>
    <mergeCell ref="A27:B27"/>
    <mergeCell ref="A28:B28"/>
    <mergeCell ref="D29:H29"/>
    <mergeCell ref="G99:J99"/>
    <mergeCell ref="G3:H3"/>
    <mergeCell ref="J3:K3"/>
    <mergeCell ref="C7:H7"/>
    <mergeCell ref="F13:G13"/>
    <mergeCell ref="G15:K15"/>
    <mergeCell ref="C17:E17"/>
    <mergeCell ref="G17:K17"/>
    <mergeCell ref="E11:F11"/>
    <mergeCell ref="J7:K7"/>
    <mergeCell ref="H44:I44"/>
    <mergeCell ref="A43:E43"/>
    <mergeCell ref="C44:E44"/>
    <mergeCell ref="J44:K44"/>
    <mergeCell ref="C41:G41"/>
    <mergeCell ref="J45:K45"/>
    <mergeCell ref="H45:I45"/>
    <mergeCell ref="J32:K32"/>
    <mergeCell ref="J40:K40"/>
    <mergeCell ref="D32:H32"/>
    <mergeCell ref="J50:K50"/>
    <mergeCell ref="C66:E66"/>
    <mergeCell ref="C67:E67"/>
    <mergeCell ref="H67:I67"/>
    <mergeCell ref="D98:E98"/>
    <mergeCell ref="H68:I68"/>
    <mergeCell ref="H72:I72"/>
    <mergeCell ref="J33:K33"/>
    <mergeCell ref="D21:H21"/>
    <mergeCell ref="G98:J98"/>
    <mergeCell ref="G96:J96"/>
    <mergeCell ref="G97:J97"/>
    <mergeCell ref="D97:E97"/>
    <mergeCell ref="J23:K23"/>
    <mergeCell ref="J24:K24"/>
    <mergeCell ref="J25:K25"/>
    <mergeCell ref="C36:G36"/>
    <mergeCell ref="C37:G37"/>
    <mergeCell ref="J36:K36"/>
    <mergeCell ref="J27:K27"/>
    <mergeCell ref="D25:H25"/>
    <mergeCell ref="D26:H26"/>
    <mergeCell ref="E61:H61"/>
    <mergeCell ref="J53:K53"/>
    <mergeCell ref="J51:K51"/>
    <mergeCell ref="C55:E55"/>
    <mergeCell ref="J38:K38"/>
    <mergeCell ref="J39:K39"/>
    <mergeCell ref="A110:K110"/>
    <mergeCell ref="A104:E104"/>
    <mergeCell ref="A101:B101"/>
    <mergeCell ref="A105:K105"/>
    <mergeCell ref="A106:K106"/>
    <mergeCell ref="A107:K107"/>
    <mergeCell ref="G113:H113"/>
    <mergeCell ref="C102:D102"/>
    <mergeCell ref="I113:K113"/>
    <mergeCell ref="I112:K112"/>
    <mergeCell ref="G112:H112"/>
    <mergeCell ref="E112:F112"/>
    <mergeCell ref="A108:K108"/>
    <mergeCell ref="H103:K103"/>
    <mergeCell ref="A109:K109"/>
    <mergeCell ref="H102:K102"/>
    <mergeCell ref="A1:F1"/>
    <mergeCell ref="C63:D63"/>
    <mergeCell ref="E63:H63"/>
    <mergeCell ref="G1:K1"/>
    <mergeCell ref="J28:K28"/>
    <mergeCell ref="J29:K29"/>
    <mergeCell ref="B3:E3"/>
    <mergeCell ref="J54:K54"/>
    <mergeCell ref="J26:K26"/>
    <mergeCell ref="C5:D5"/>
    <mergeCell ref="J5:K5"/>
    <mergeCell ref="D33:H33"/>
    <mergeCell ref="J30:K30"/>
    <mergeCell ref="D28:H28"/>
    <mergeCell ref="J31:K31"/>
    <mergeCell ref="C15:E15"/>
    <mergeCell ref="J20:K20"/>
    <mergeCell ref="J21:K21"/>
    <mergeCell ref="J22:K22"/>
    <mergeCell ref="J9:K9"/>
    <mergeCell ref="D13:E13"/>
    <mergeCell ref="H13:I13"/>
    <mergeCell ref="J11:K11"/>
    <mergeCell ref="J13:K13"/>
  </mergeCells>
  <dataValidations count="8">
    <dataValidation type="list" allowBlank="1" showInputMessage="1" showErrorMessage="1" sqref="GX13" xr:uid="{00000000-0002-0000-0000-000000000000}">
      <formula1>",60,120"</formula1>
    </dataValidation>
    <dataValidation type="list" allowBlank="1" showInputMessage="1" showErrorMessage="1" sqref="C11" xr:uid="{00000000-0002-0000-0000-000001000000}">
      <formula1>"Nová,Opětovně vydaná"</formula1>
    </dataValidation>
    <dataValidation type="list" allowBlank="1" showInputMessage="1" showErrorMessage="1" sqref="E98 GY95:GY99" xr:uid="{00000000-0002-0000-0000-000002000000}">
      <formula1>"x"</formula1>
    </dataValidation>
    <dataValidation type="list" allowBlank="1" showInputMessage="1" showErrorMessage="1" sqref="HB69:HB83" xr:uid="{00000000-0002-0000-0000-000003000000}">
      <formula1>"X"</formula1>
    </dataValidation>
    <dataValidation type="list" allowBlank="1" showInputMessage="1" showErrorMessage="1" sqref="GY112:GZ112 D112" xr:uid="{00000000-0002-0000-0000-000004000000}">
      <formula1>"ANO,NE"</formula1>
    </dataValidation>
    <dataValidation type="list" allowBlank="1" showInputMessage="1" showErrorMessage="1" sqref="C13" xr:uid="{00000000-0002-0000-0000-000005000000}">
      <formula1>"36,60,84,120"</formula1>
    </dataValidation>
    <dataValidation type="list" allowBlank="1" showInputMessage="1" showErrorMessage="1" sqref="F67:F80 J67:J72 F81:F84 J73" xr:uid="{00000000-0002-0000-0000-000006000000}">
      <formula1>"x,X"</formula1>
    </dataValidation>
    <dataValidation type="list" allowBlank="1" showInputMessage="1" showErrorMessage="1" sqref="A1" xr:uid="{00000000-0002-0000-0000-000007000000}">
      <formula1>"NÁVRH NA OPRAVU, NÁVRH NA VYŘAZENÍ Z EVIDENCE,NÁVRH NA OPĚTOVNÉ VYDÁNÍ"</formula1>
    </dataValidation>
  </dataValidations>
  <pageMargins left="0.39370078740157483" right="0.19685039370078741" top="0.39370078740157483" bottom="0" header="0.31496062992125984" footer="0.31496062992125984"/>
  <pageSetup paperSize="9" scale="94" fitToHeight="2" orientation="portrait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workbookViewId="0">
      <pane ySplit="1" topLeftCell="A62" activePane="bottomLeft" state="frozen"/>
      <selection pane="bottomLeft" activeCell="B67" sqref="B67"/>
    </sheetView>
  </sheetViews>
  <sheetFormatPr defaultRowHeight="15" x14ac:dyDescent="0.25"/>
  <cols>
    <col min="1" max="1" width="72.85546875" customWidth="1"/>
    <col min="2" max="2" width="63.42578125" customWidth="1"/>
    <col min="3" max="3" width="12.7109375" customWidth="1"/>
  </cols>
  <sheetData>
    <row r="1" spans="1:8" ht="31.5" customHeight="1" x14ac:dyDescent="0.25">
      <c r="A1" t="s">
        <v>35</v>
      </c>
      <c r="B1" t="s">
        <v>93</v>
      </c>
      <c r="C1" s="62" t="s">
        <v>115</v>
      </c>
      <c r="D1" s="246" t="s">
        <v>135</v>
      </c>
      <c r="E1" s="246"/>
      <c r="F1" s="246"/>
      <c r="G1" s="246"/>
      <c r="H1" s="246"/>
    </row>
    <row r="2" spans="1:8" ht="31.5" customHeight="1" x14ac:dyDescent="0.3">
      <c r="A2" s="61" t="s">
        <v>141</v>
      </c>
      <c r="C2" s="62"/>
      <c r="D2" s="63"/>
      <c r="E2" s="63"/>
      <c r="F2" s="63"/>
      <c r="G2" s="63"/>
      <c r="H2" s="63"/>
    </row>
    <row r="3" spans="1:8" ht="15" customHeight="1" x14ac:dyDescent="0.25">
      <c r="A3" t="s">
        <v>131</v>
      </c>
      <c r="B3" t="s">
        <v>143</v>
      </c>
      <c r="C3" s="63" t="s">
        <v>112</v>
      </c>
      <c r="D3" s="63"/>
      <c r="E3" s="63"/>
      <c r="F3" s="63"/>
      <c r="G3" s="63"/>
      <c r="H3" s="63"/>
    </row>
    <row r="4" spans="1:8" ht="15" customHeight="1" x14ac:dyDescent="0.25">
      <c r="A4" t="s">
        <v>134</v>
      </c>
      <c r="B4" t="s">
        <v>143</v>
      </c>
      <c r="C4" s="63" t="s">
        <v>112</v>
      </c>
      <c r="D4" s="63"/>
      <c r="E4" s="63"/>
      <c r="F4" s="63"/>
      <c r="G4" s="63"/>
      <c r="H4" s="63"/>
    </row>
    <row r="5" spans="1:8" ht="15" customHeight="1" x14ac:dyDescent="0.25">
      <c r="A5" t="s">
        <v>133</v>
      </c>
      <c r="B5" t="s">
        <v>143</v>
      </c>
      <c r="C5" s="63" t="s">
        <v>112</v>
      </c>
      <c r="D5" s="63"/>
      <c r="E5" s="63"/>
      <c r="F5" s="63"/>
      <c r="G5" s="63"/>
      <c r="H5" s="63"/>
    </row>
    <row r="7" spans="1:8" ht="18.75" x14ac:dyDescent="0.3">
      <c r="A7" s="61" t="s">
        <v>107</v>
      </c>
    </row>
    <row r="8" spans="1:8" x14ac:dyDescent="0.25">
      <c r="A8" t="s">
        <v>86</v>
      </c>
    </row>
    <row r="9" spans="1:8" x14ac:dyDescent="0.25">
      <c r="A9" t="s">
        <v>87</v>
      </c>
      <c r="C9" t="s">
        <v>112</v>
      </c>
    </row>
    <row r="10" spans="1:8" x14ac:dyDescent="0.25">
      <c r="A10" t="s">
        <v>88</v>
      </c>
      <c r="C10" t="s">
        <v>112</v>
      </c>
    </row>
    <row r="11" spans="1:8" x14ac:dyDescent="0.25">
      <c r="A11" t="s">
        <v>89</v>
      </c>
      <c r="C11" t="s">
        <v>112</v>
      </c>
    </row>
    <row r="12" spans="1:8" x14ac:dyDescent="0.25">
      <c r="A12" t="s">
        <v>90</v>
      </c>
      <c r="B12" t="s">
        <v>111</v>
      </c>
      <c r="C12" t="s">
        <v>112</v>
      </c>
    </row>
    <row r="13" spans="1:8" x14ac:dyDescent="0.25">
      <c r="A13" t="s">
        <v>91</v>
      </c>
      <c r="C13" t="s">
        <v>112</v>
      </c>
    </row>
    <row r="14" spans="1:8" x14ac:dyDescent="0.25">
      <c r="A14" t="s">
        <v>92</v>
      </c>
      <c r="C14" t="s">
        <v>114</v>
      </c>
    </row>
    <row r="15" spans="1:8" x14ac:dyDescent="0.25">
      <c r="A15" t="s">
        <v>33</v>
      </c>
      <c r="B15" t="s">
        <v>142</v>
      </c>
      <c r="C15" t="s">
        <v>112</v>
      </c>
    </row>
    <row r="17" spans="1:3" x14ac:dyDescent="0.25">
      <c r="A17" t="s">
        <v>94</v>
      </c>
      <c r="C17" t="s">
        <v>112</v>
      </c>
    </row>
    <row r="18" spans="1:3" x14ac:dyDescent="0.25">
      <c r="A18" t="s">
        <v>95</v>
      </c>
      <c r="B18" t="s">
        <v>136</v>
      </c>
      <c r="C18" t="s">
        <v>114</v>
      </c>
    </row>
    <row r="19" spans="1:3" x14ac:dyDescent="0.25">
      <c r="A19" t="s">
        <v>96</v>
      </c>
      <c r="B19" t="s">
        <v>113</v>
      </c>
      <c r="C19" t="s">
        <v>114</v>
      </c>
    </row>
    <row r="20" spans="1:3" x14ac:dyDescent="0.25">
      <c r="A20" t="s">
        <v>97</v>
      </c>
      <c r="C20" t="s">
        <v>114</v>
      </c>
    </row>
    <row r="21" spans="1:3" x14ac:dyDescent="0.25">
      <c r="A21" t="s">
        <v>80</v>
      </c>
      <c r="C21" t="s">
        <v>112</v>
      </c>
    </row>
    <row r="22" spans="1:3" x14ac:dyDescent="0.25">
      <c r="A22" t="s">
        <v>98</v>
      </c>
      <c r="B22" t="s">
        <v>102</v>
      </c>
    </row>
    <row r="23" spans="1:3" x14ac:dyDescent="0.25">
      <c r="A23" t="s">
        <v>100</v>
      </c>
      <c r="C23" t="s">
        <v>114</v>
      </c>
    </row>
    <row r="24" spans="1:3" x14ac:dyDescent="0.25">
      <c r="A24" t="s">
        <v>101</v>
      </c>
      <c r="B24" t="s">
        <v>102</v>
      </c>
    </row>
    <row r="25" spans="1:3" x14ac:dyDescent="0.25">
      <c r="A25" t="s">
        <v>99</v>
      </c>
      <c r="C25" t="s">
        <v>112</v>
      </c>
    </row>
    <row r="26" spans="1:3" x14ac:dyDescent="0.25">
      <c r="A26" t="s">
        <v>34</v>
      </c>
      <c r="C26" t="s">
        <v>114</v>
      </c>
    </row>
    <row r="27" spans="1:3" x14ac:dyDescent="0.25">
      <c r="A27" t="s">
        <v>104</v>
      </c>
      <c r="C27" t="s">
        <v>114</v>
      </c>
    </row>
    <row r="28" spans="1:3" x14ac:dyDescent="0.25">
      <c r="A28" t="s">
        <v>105</v>
      </c>
      <c r="C28" t="s">
        <v>114</v>
      </c>
    </row>
    <row r="29" spans="1:3" x14ac:dyDescent="0.25">
      <c r="A29" t="s">
        <v>106</v>
      </c>
      <c r="C29" t="s">
        <v>114</v>
      </c>
    </row>
    <row r="31" spans="1:3" ht="18.75" x14ac:dyDescent="0.3">
      <c r="A31" s="61" t="s">
        <v>32</v>
      </c>
    </row>
    <row r="32" spans="1:3" x14ac:dyDescent="0.25">
      <c r="A32" t="s">
        <v>33</v>
      </c>
      <c r="B32" t="s">
        <v>142</v>
      </c>
      <c r="C32" t="s">
        <v>114</v>
      </c>
    </row>
    <row r="33" spans="1:3" x14ac:dyDescent="0.25">
      <c r="A33" t="s">
        <v>34</v>
      </c>
      <c r="C33" t="s">
        <v>114</v>
      </c>
    </row>
    <row r="34" spans="1:3" x14ac:dyDescent="0.25">
      <c r="A34" t="s">
        <v>35</v>
      </c>
      <c r="B34" t="s">
        <v>116</v>
      </c>
      <c r="C34" t="s">
        <v>114</v>
      </c>
    </row>
    <row r="35" spans="1:3" x14ac:dyDescent="0.25">
      <c r="A35" t="s">
        <v>63</v>
      </c>
      <c r="C35" t="s">
        <v>114</v>
      </c>
    </row>
    <row r="37" spans="1:3" ht="18.75" x14ac:dyDescent="0.3">
      <c r="A37" s="61" t="s">
        <v>7</v>
      </c>
    </row>
    <row r="38" spans="1:3" x14ac:dyDescent="0.25">
      <c r="A38" t="s">
        <v>9</v>
      </c>
      <c r="B38" t="s">
        <v>150</v>
      </c>
      <c r="C38" t="s">
        <v>112</v>
      </c>
    </row>
    <row r="40" spans="1:3" ht="18.75" x14ac:dyDescent="0.3">
      <c r="A40" s="61" t="s">
        <v>74</v>
      </c>
    </row>
    <row r="41" spans="1:3" x14ac:dyDescent="0.25">
      <c r="B41" t="s">
        <v>137</v>
      </c>
      <c r="C41" t="s">
        <v>112</v>
      </c>
    </row>
    <row r="42" spans="1:3" x14ac:dyDescent="0.25">
      <c r="B42" t="s">
        <v>138</v>
      </c>
    </row>
    <row r="44" spans="1:3" ht="18.75" x14ac:dyDescent="0.3">
      <c r="A44" s="61" t="s">
        <v>19</v>
      </c>
    </row>
    <row r="45" spans="1:3" x14ac:dyDescent="0.25">
      <c r="A45" t="s">
        <v>23</v>
      </c>
      <c r="B45" t="s">
        <v>151</v>
      </c>
      <c r="C45" t="s">
        <v>112</v>
      </c>
    </row>
    <row r="48" spans="1:3" ht="18.75" x14ac:dyDescent="0.3">
      <c r="A48" s="61" t="s">
        <v>129</v>
      </c>
    </row>
    <row r="49" spans="1:3" x14ac:dyDescent="0.25">
      <c r="B49" t="s">
        <v>124</v>
      </c>
      <c r="C49" t="s">
        <v>112</v>
      </c>
    </row>
    <row r="50" spans="1:3" x14ac:dyDescent="0.25">
      <c r="B50" t="s">
        <v>125</v>
      </c>
    </row>
    <row r="51" spans="1:3" x14ac:dyDescent="0.25">
      <c r="B51" t="s">
        <v>128</v>
      </c>
    </row>
    <row r="53" spans="1:3" ht="18.75" x14ac:dyDescent="0.3">
      <c r="A53" s="61" t="s">
        <v>39</v>
      </c>
    </row>
    <row r="54" spans="1:3" x14ac:dyDescent="0.25">
      <c r="B54" t="s">
        <v>126</v>
      </c>
      <c r="C54" t="s">
        <v>112</v>
      </c>
    </row>
    <row r="55" spans="1:3" x14ac:dyDescent="0.25">
      <c r="B55" t="s">
        <v>127</v>
      </c>
    </row>
    <row r="56" spans="1:3" x14ac:dyDescent="0.25">
      <c r="B56" t="s">
        <v>128</v>
      </c>
    </row>
    <row r="58" spans="1:3" ht="18.75" x14ac:dyDescent="0.3">
      <c r="A58" s="61" t="s">
        <v>108</v>
      </c>
    </row>
    <row r="59" spans="1:3" x14ac:dyDescent="0.25">
      <c r="B59" t="s">
        <v>122</v>
      </c>
      <c r="C59" t="s">
        <v>112</v>
      </c>
    </row>
    <row r="60" spans="1:3" x14ac:dyDescent="0.25">
      <c r="B60" t="s">
        <v>123</v>
      </c>
    </row>
    <row r="62" spans="1:3" ht="18.75" x14ac:dyDescent="0.3">
      <c r="A62" s="61" t="s">
        <v>67</v>
      </c>
    </row>
    <row r="63" spans="1:3" x14ac:dyDescent="0.25">
      <c r="B63" t="s">
        <v>121</v>
      </c>
    </row>
    <row r="65" spans="1:3" ht="18.75" x14ac:dyDescent="0.3">
      <c r="A65" s="61" t="s">
        <v>109</v>
      </c>
    </row>
    <row r="66" spans="1:3" x14ac:dyDescent="0.25">
      <c r="A66" t="s">
        <v>117</v>
      </c>
      <c r="B66" t="s">
        <v>118</v>
      </c>
      <c r="C66" t="s">
        <v>112</v>
      </c>
    </row>
    <row r="67" spans="1:3" x14ac:dyDescent="0.25">
      <c r="A67" t="s">
        <v>119</v>
      </c>
      <c r="B67" t="s">
        <v>120</v>
      </c>
      <c r="C67" t="s">
        <v>112</v>
      </c>
    </row>
    <row r="69" spans="1:3" ht="18.75" x14ac:dyDescent="0.3">
      <c r="A69" s="61" t="s">
        <v>110</v>
      </c>
      <c r="B69" t="s">
        <v>139</v>
      </c>
      <c r="C69" t="s">
        <v>112</v>
      </c>
    </row>
    <row r="70" spans="1:3" x14ac:dyDescent="0.25">
      <c r="B70" t="s">
        <v>140</v>
      </c>
    </row>
  </sheetData>
  <sheetProtection password="D782" sheet="1"/>
  <mergeCells count="1">
    <mergeCell ref="D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</vt:lpstr>
      <vt:lpstr>popis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</dc:creator>
  <cp:lastModifiedBy>Srkal Marek (VZP ČR Ústředí)</cp:lastModifiedBy>
  <cp:lastPrinted>2026-01-09T10:22:21Z</cp:lastPrinted>
  <dcterms:created xsi:type="dcterms:W3CDTF">2014-03-27T12:30:38Z</dcterms:created>
  <dcterms:modified xsi:type="dcterms:W3CDTF">2026-01-09T10:22:47Z</dcterms:modified>
</cp:coreProperties>
</file>