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iprd99\Desktop\Denisa\07\"/>
    </mc:Choice>
  </mc:AlternateContent>
  <xr:revisionPtr revIDLastSave="0" documentId="8_{43AC3DDC-E79B-443B-B21C-9885E4976064}" xr6:coauthVersionLast="36" xr6:coauthVersionMax="36" xr10:uidLastSave="{00000000-0000-0000-0000-000000000000}"/>
  <bookViews>
    <workbookView xWindow="0" yWindow="0" windowWidth="25200" windowHeight="10875" xr2:uid="{00000000-000D-0000-FFFF-FFFF00000000}"/>
  </bookViews>
  <sheets>
    <sheet name="kalkulace" sheetId="1" r:id="rId1"/>
    <sheet name="popis" sheetId="6" r:id="rId2"/>
    <sheet name="číselník" sheetId="7" r:id="rId3"/>
  </sheets>
  <definedNames>
    <definedName name="_xlnm._FilterDatabase" localSheetId="2" hidden="1">číselník!$A$1:$H$50</definedName>
    <definedName name="CESTA">#REF!</definedName>
    <definedName name="DODAV">#REF!</definedName>
    <definedName name="OPRAVY">#REF!</definedName>
    <definedName name="TYP">#REF!</definedName>
    <definedName name="UDO">#REF!</definedName>
    <definedName name="VYR">#REF!</definedName>
    <definedName name="VYROBCI">#REF!</definedName>
  </definedNames>
  <calcPr calcId="191029"/>
</workbook>
</file>

<file path=xl/calcChain.xml><?xml version="1.0" encoding="utf-8"?>
<calcChain xmlns="http://schemas.openxmlformats.org/spreadsheetml/2006/main">
  <c r="P56" i="1" l="1"/>
  <c r="P57" i="1"/>
  <c r="P55" i="1"/>
  <c r="P20" i="1"/>
  <c r="O20" i="1"/>
  <c r="E59" i="1"/>
  <c r="D50" i="1"/>
  <c r="D51" i="1" s="1"/>
  <c r="C40" i="1" s="1"/>
  <c r="G40" i="1" s="1"/>
  <c r="E56" i="1" s="1"/>
  <c r="E58" i="1" s="1"/>
  <c r="K38" i="1"/>
  <c r="E57" i="1"/>
  <c r="E60" i="1" l="1"/>
  <c r="N61" i="1" s="1"/>
  <c r="I20" i="1"/>
  <c r="Q57" i="1" l="1"/>
  <c r="Q62" i="1"/>
  <c r="Q63" i="1" s="1"/>
  <c r="Q58" i="1" l="1"/>
  <c r="Q59" i="1" s="1"/>
  <c r="Q65" i="1" s="1"/>
  <c r="E61" i="1" s="1"/>
  <c r="E62" i="1" s="1"/>
  <c r="E64" i="1" s="1"/>
  <c r="Q60" i="1"/>
  <c r="Q61" i="1" s="1"/>
  <c r="E63" i="1" l="1"/>
</calcChain>
</file>

<file path=xl/sharedStrings.xml><?xml version="1.0" encoding="utf-8"?>
<sst xmlns="http://schemas.openxmlformats.org/spreadsheetml/2006/main" count="488" uniqueCount="255">
  <si>
    <t>Jméno:</t>
  </si>
  <si>
    <t>Příjmení:</t>
  </si>
  <si>
    <t>Adresa:</t>
  </si>
  <si>
    <t>Telefon:</t>
  </si>
  <si>
    <t>Název:</t>
  </si>
  <si>
    <t>Užitná doba:</t>
  </si>
  <si>
    <t>Kontrolu provedl dne:</t>
  </si>
  <si>
    <t>Datum předání:</t>
  </si>
  <si>
    <t>jméno - podpis - razítko</t>
  </si>
  <si>
    <t>Výr. číslo:</t>
  </si>
  <si>
    <t>Kč</t>
  </si>
  <si>
    <t>Pořizovací cena v Kč:</t>
  </si>
  <si>
    <t>PSČ:</t>
  </si>
  <si>
    <t>Číslo pojištěnce:</t>
  </si>
  <si>
    <t>Čís. protokolu VZP</t>
  </si>
  <si>
    <t>Kalkulaci navrhl:</t>
  </si>
  <si>
    <t>jméno</t>
  </si>
  <si>
    <t>datum</t>
  </si>
  <si>
    <t>razítko provádějící organizace - podpis</t>
  </si>
  <si>
    <t>Vyúčtování</t>
  </si>
  <si>
    <t>Zaokrouhlená cena pro VZP:</t>
  </si>
  <si>
    <t>IČZ:</t>
  </si>
  <si>
    <t>Kontakt:</t>
  </si>
  <si>
    <t>DPH %:</t>
  </si>
  <si>
    <t>Celkem</t>
  </si>
  <si>
    <t>Pojištěnec:</t>
  </si>
  <si>
    <t>Zhotovitel:</t>
  </si>
  <si>
    <t>Kód pomůcky:</t>
  </si>
  <si>
    <t>Nové vybavení</t>
  </si>
  <si>
    <t>Nová výroba</t>
  </si>
  <si>
    <t>Původní vybavení</t>
  </si>
  <si>
    <t>Číslo protokolu dodavatele</t>
  </si>
  <si>
    <t>Stupeň aktivity *):</t>
  </si>
  <si>
    <t>Popis technického stavu</t>
  </si>
  <si>
    <t>Časová kalkulace</t>
  </si>
  <si>
    <t>Měrné podklady</t>
  </si>
  <si>
    <t>Stavba pomůcky</t>
  </si>
  <si>
    <t>Zkouška pomůcky</t>
  </si>
  <si>
    <t>Aplikace pomůcky na pacienta</t>
  </si>
  <si>
    <t>Čas</t>
  </si>
  <si>
    <t>Položky</t>
  </si>
  <si>
    <t>Celkový čas v hodinách</t>
  </si>
  <si>
    <t>Celkový čas v minutách</t>
  </si>
  <si>
    <t>Předpokládaný čas práce v hod.:</t>
  </si>
  <si>
    <t>*) vyplní se u protéz</t>
  </si>
  <si>
    <t>Posouzení VZP (RT):</t>
  </si>
  <si>
    <t>Dohotovení pomůcky</t>
  </si>
  <si>
    <t>Předběžná kalkulace na ortopedicko protetické pomůcky individuálně zhotovené</t>
  </si>
  <si>
    <t>Cena celkem včetně DPH:</t>
  </si>
  <si>
    <t>Cena celkem bez DPH:</t>
  </si>
  <si>
    <t>Materiál bez DPH:</t>
  </si>
  <si>
    <t>Kód pojišťovny:</t>
  </si>
  <si>
    <t>A</t>
  </si>
  <si>
    <t>uvádět bez lomítek a mezer</t>
  </si>
  <si>
    <t>kontakt na klienta</t>
  </si>
  <si>
    <t>N</t>
  </si>
  <si>
    <t>uvadí se u protéz</t>
  </si>
  <si>
    <t>platný název podle číselníku</t>
  </si>
  <si>
    <t>kód podle číselníku, včetně nul na začátku</t>
  </si>
  <si>
    <t>Pojištěnec</t>
  </si>
  <si>
    <t>zdůvodnění, proč se uvedená sestava navrhuje</t>
  </si>
  <si>
    <t>Zhotovitel</t>
  </si>
  <si>
    <t>IČZ</t>
  </si>
  <si>
    <t>Kontakt</t>
  </si>
  <si>
    <t>DPH</t>
  </si>
  <si>
    <t>Předpokládaný čas práce v hod.</t>
  </si>
  <si>
    <t>vypočítaný údaj</t>
  </si>
  <si>
    <t>minimální doba použitelnosti, vztažená ke dni návrhu kalkulace</t>
  </si>
  <si>
    <t>Kalkulaci navrhl</t>
  </si>
  <si>
    <t>Datum</t>
  </si>
  <si>
    <t>Jméno</t>
  </si>
  <si>
    <t>Razítko provádějící organizace</t>
  </si>
  <si>
    <t>kdo kalkulaci navrhl</t>
  </si>
  <si>
    <t>datum vytvoření kalkulace</t>
  </si>
  <si>
    <t>POPIS</t>
  </si>
  <si>
    <t>VYSVĚTLIVKA</t>
  </si>
  <si>
    <t>Doba užívání</t>
  </si>
  <si>
    <t>Datum předání</t>
  </si>
  <si>
    <t>datum předání, nikoliv předpisu</t>
  </si>
  <si>
    <t>Výr. číslo</t>
  </si>
  <si>
    <t>Zdůvodnění, proč stávající pomůcka nevyhovuje</t>
  </si>
  <si>
    <t>název firmy</t>
  </si>
  <si>
    <t>kdo má nasmlouvanou cenu včetně DPH, musí být o DPH poníženo</t>
  </si>
  <si>
    <t>slouží k výpočtu ceny práce i materiálu</t>
  </si>
  <si>
    <t>uvádí se v minutách, celkový čas je sečten a převeden na hod.</t>
  </si>
  <si>
    <t>IČZ zhotovitele</t>
  </si>
  <si>
    <t>Telefon</t>
  </si>
  <si>
    <t>kontaktní telefon na zhotovitele</t>
  </si>
  <si>
    <t>Hodinová sazba bez DPH</t>
  </si>
  <si>
    <t>Komentář pro specifikaci pomůcky</t>
  </si>
  <si>
    <t>Rozpis jednotlivých dílců</t>
  </si>
  <si>
    <t>Posouzení VZP (RT)</t>
  </si>
  <si>
    <t>posouzení kalkulace ze strany VZP</t>
  </si>
  <si>
    <t>může být uvedeno na samostatném listu</t>
  </si>
  <si>
    <t>není-li, použije se vlastní nadefinované číslo, které umožní nepochybnou identifikaci ZP</t>
  </si>
  <si>
    <t>Příjmení</t>
  </si>
  <si>
    <t>Kód pojišťovny</t>
  </si>
  <si>
    <t>Číslo pojištěnce</t>
  </si>
  <si>
    <t>Adresa</t>
  </si>
  <si>
    <t>adresa pojištěnce</t>
  </si>
  <si>
    <t>PSČ</t>
  </si>
  <si>
    <t>směrovací číslo</t>
  </si>
  <si>
    <t>Stupeň aktivity</t>
  </si>
  <si>
    <t>Kód pomůcky</t>
  </si>
  <si>
    <t>Název</t>
  </si>
  <si>
    <t>Pořizovací cena</t>
  </si>
  <si>
    <t>není-li známa, tak odhadní cena</t>
  </si>
  <si>
    <t>Užitná doba</t>
  </si>
  <si>
    <t>uvede se užitná doba dle číselníku</t>
  </si>
  <si>
    <t>není-li znám, doplní pojišťovna</t>
  </si>
  <si>
    <t>není-li známo, doplní pojišťovna</t>
  </si>
  <si>
    <t>Kód FOPTO</t>
  </si>
  <si>
    <t>Normovaný čas</t>
  </si>
  <si>
    <t>kontaktní adresa na zhotovitele</t>
  </si>
  <si>
    <t>Hodinová sazba včetně DPH</t>
  </si>
  <si>
    <t>Cena práce bez DPH</t>
  </si>
  <si>
    <t>Materiál bez DPH</t>
  </si>
  <si>
    <t>vloží se sečtená cena za materiál</t>
  </si>
  <si>
    <t>Číslo protokolu VZP</t>
  </si>
  <si>
    <t>pokud nebude uplatněno, uvede se nula</t>
  </si>
  <si>
    <t>*</t>
  </si>
  <si>
    <t>Povinný údaj A/N/*</t>
  </si>
  <si>
    <t>*) Nutný údaj. Pokud jste pomůcku nevydali,není povinný. Doplní pojišťovna</t>
  </si>
  <si>
    <t>Popis technického stavu:</t>
  </si>
  <si>
    <t>Doba užívání (měs.):</t>
  </si>
  <si>
    <t>Hodinová zúčtovací sazba bez DPH:</t>
  </si>
  <si>
    <t>Práce bez DPH:</t>
  </si>
  <si>
    <t>Kód dle sazebníku:</t>
  </si>
  <si>
    <t>Normovaný čas:</t>
  </si>
  <si>
    <t>dle metodiky úhradového katalogu</t>
  </si>
  <si>
    <t>Hodinová zúčtovací sazba včetně DPH:</t>
  </si>
  <si>
    <t>Druh ZP</t>
  </si>
  <si>
    <t>Bionický kloub</t>
  </si>
  <si>
    <t>Spoluúčast klienta</t>
  </si>
  <si>
    <t>Volba              x</t>
  </si>
  <si>
    <t>Úhrada pojištěncem:</t>
  </si>
  <si>
    <t>Úhrada VZP:</t>
  </si>
  <si>
    <t>Zaokrouhlená cena pro pojištěnce:</t>
  </si>
  <si>
    <t xml:space="preserve"> Protéza/Ortéza/Epitéza</t>
  </si>
  <si>
    <t xml:space="preserve"> Protéza/Ortéz/Epitéza</t>
  </si>
  <si>
    <t>Přehled spoluúčasti pojištěnce</t>
  </si>
  <si>
    <t>v příslušném poli se uvede"X"</t>
  </si>
  <si>
    <t xml:space="preserve">Protézy včetně prvovyb., ortézy (vše od 19 let) ,epitézy obličejové </t>
  </si>
  <si>
    <t>Ortézy kraniální, ortézy z prefabrikátu, epitéza končetinová, bandáže</t>
  </si>
  <si>
    <t>Protézy, ortézy, bandáže, ortézy z prefabrikátu (vše do 18 let včetně)</t>
  </si>
  <si>
    <t>4000054</t>
  </si>
  <si>
    <t>111</t>
  </si>
  <si>
    <t>PKOD</t>
  </si>
  <si>
    <t>NAZ</t>
  </si>
  <si>
    <t>DOP</t>
  </si>
  <si>
    <t>UHR1</t>
  </si>
  <si>
    <t>MAX DOP</t>
  </si>
  <si>
    <t>UHP</t>
  </si>
  <si>
    <t>DAT</t>
  </si>
  <si>
    <t>4000001</t>
  </si>
  <si>
    <t>ORTÉZA PRO HLAVU A KRK NA ZAKÁZKU</t>
  </si>
  <si>
    <t>OD 19 LET</t>
  </si>
  <si>
    <t>01012022</t>
  </si>
  <si>
    <t>4000002</t>
  </si>
  <si>
    <t>DĚTSKÁ DO 18 LET VČETNĚ; 2 KS / 1 ROK</t>
  </si>
  <si>
    <t>4000003</t>
  </si>
  <si>
    <t>ORTÉZA KRANIÁLNÍ REMODELAČNÍ NA ZAKÁZKU</t>
  </si>
  <si>
    <t>DĚTI DO 1 ROKU VČETNĚ</t>
  </si>
  <si>
    <t>4000004</t>
  </si>
  <si>
    <t>ORTÉZA PRO HLAVU A KRK Z PREFABRIKÁTU NEBO STAVEBNICE</t>
  </si>
  <si>
    <t>S NUTNOSTÍ INDIVIDUÁLNÍ ÚPRAVY</t>
  </si>
  <si>
    <t>4000005</t>
  </si>
  <si>
    <t>ORTÉZA TRUPU NA ZAKÁZKU</t>
  </si>
  <si>
    <t>4000006</t>
  </si>
  <si>
    <t>4000007</t>
  </si>
  <si>
    <t>ORTÉZA TRUPU Z PREFABRIKÁTU NEBO STAVEBNICE</t>
  </si>
  <si>
    <t>OD 19 LET, S NUTNOSTÍ INDIVIDUÁLNÍ ÚPRAVY</t>
  </si>
  <si>
    <t>4000009</t>
  </si>
  <si>
    <t>BANDÁŽ TRUPU NA ZAKÁZKU</t>
  </si>
  <si>
    <t>4000010</t>
  </si>
  <si>
    <t>4000011</t>
  </si>
  <si>
    <t>ORTÉZA HORNÍ KONČETINY NA ZAKÁZKU</t>
  </si>
  <si>
    <t>4000012</t>
  </si>
  <si>
    <t>4000013</t>
  </si>
  <si>
    <t>ORTÉZA HORNÍ KONČETINY Z PREFABRIKÁTU NEBO STAVEBNICE</t>
  </si>
  <si>
    <t>4000014</t>
  </si>
  <si>
    <t>PROTÉZA HORNÍ KONČETINY PRVOVYBAVENÍ NA ZAKÁZKU</t>
  </si>
  <si>
    <t>1 KS / PO AMPUTACI</t>
  </si>
  <si>
    <t>4000015</t>
  </si>
  <si>
    <t>PROTÉZA HORNÍ KONČETINY PASIVNÍ NA ZAKÁZKU</t>
  </si>
  <si>
    <t>4000016</t>
  </si>
  <si>
    <t>PROTÉZA HORNÍ KONČETINY OVLÁDANÁ VLASTNÍ SILOU NA ZAKÁZKU</t>
  </si>
  <si>
    <t>4000017</t>
  </si>
  <si>
    <t>PROTÉZA HORNÍ KONČETINY MYOELEKTRICKÁ NA ZAKÁZKU</t>
  </si>
  <si>
    <t>4000018</t>
  </si>
  <si>
    <t>4000019</t>
  </si>
  <si>
    <t>PROTÉZA HORNÍ KONČETINY NA ZAKÁZKU</t>
  </si>
  <si>
    <t>DĚTSKÁ DO 18 LET VČETNĚ</t>
  </si>
  <si>
    <t>4000020</t>
  </si>
  <si>
    <t>ORTÉZA DOLNÍ KONČETINY NA ZAKÁZKU</t>
  </si>
  <si>
    <t>4000021</t>
  </si>
  <si>
    <t>4000022</t>
  </si>
  <si>
    <t>ORTÉZA DOLNÍ KONČETINY Z PREFABRIKÁTU NEBO STAVEBNICE</t>
  </si>
  <si>
    <t>4000023</t>
  </si>
  <si>
    <t>PROTÉZA PRO TRANSTIBIÁLNÍ AMPUTACI A NÍŽE NA ZAKÁZKU</t>
  </si>
  <si>
    <t>4000024</t>
  </si>
  <si>
    <t>4000025</t>
  </si>
  <si>
    <t>4000026</t>
  </si>
  <si>
    <t>4000027</t>
  </si>
  <si>
    <t>4000028</t>
  </si>
  <si>
    <t>PROTÉZA PRO EXARTIKULACI V KOLENNÍM KLOUBU NA ZAKÁZKU</t>
  </si>
  <si>
    <t>4000029</t>
  </si>
  <si>
    <t>4000030</t>
  </si>
  <si>
    <t>4000031</t>
  </si>
  <si>
    <t>4000032</t>
  </si>
  <si>
    <t>4000033</t>
  </si>
  <si>
    <t>PROTÉZA DOLNÍ KONČETINY PRO TRANSFEMORÁLNÍ AMPUTACI NA ZAKÁZKU</t>
  </si>
  <si>
    <t>4000034</t>
  </si>
  <si>
    <t>4000035</t>
  </si>
  <si>
    <t>4000036</t>
  </si>
  <si>
    <t>4000037</t>
  </si>
  <si>
    <t>4000038</t>
  </si>
  <si>
    <t>PROTÉZA DOLNÍ KONČETINY PO EXARTIKULACI V KYČ. KLOUBU NA ZAKÁZKU</t>
  </si>
  <si>
    <t>4000039</t>
  </si>
  <si>
    <t>4000040</t>
  </si>
  <si>
    <t>4000041</t>
  </si>
  <si>
    <t>4000042</t>
  </si>
  <si>
    <t>4000043</t>
  </si>
  <si>
    <t>PROTÉZA DOLNÍ KONČETINY BIONICKÝ KLOUB NA ZAKÁZKU</t>
  </si>
  <si>
    <t>4000044</t>
  </si>
  <si>
    <t>PROTÉZA DOLNÍ KONČETINY NA ZAKÁZKU</t>
  </si>
  <si>
    <t>EPITÉZA KONČETINOVÁ NA ZAKÁZKU</t>
  </si>
  <si>
    <t>4000055</t>
  </si>
  <si>
    <t>EPITÉZA OBLIČEJOVÁ NA ZAKÁZKU</t>
  </si>
  <si>
    <t>KOD</t>
  </si>
  <si>
    <t>4000142</t>
  </si>
  <si>
    <t>DO 18 LET VČETNĚS NUTNOSTÍ INDIVIDUÁLNÍ ÚPRAVY; 2 KS / 1 ROK</t>
  </si>
  <si>
    <t>4000143</t>
  </si>
  <si>
    <t>DO 18 LET VČETNĚ, S NUTNOSTÍ INDIVIDUÁLNÍ ÚPRAVY; 2 KS / 1 ROK</t>
  </si>
  <si>
    <t>4000146</t>
  </si>
  <si>
    <t>4000147</t>
  </si>
  <si>
    <t>dopl</t>
  </si>
  <si>
    <t>max dopl</t>
  </si>
  <si>
    <t>uhrada</t>
  </si>
  <si>
    <t>Výsledný max dopl.</t>
  </si>
  <si>
    <t>vyplněno</t>
  </si>
  <si>
    <t>nevyplněno</t>
  </si>
  <si>
    <t>UHR1 i MAX DOPL</t>
  </si>
  <si>
    <t xml:space="preserve">ostraněno UHR1 - nepodléhá schválení RL, schvaluje RL pouze při překročení </t>
  </si>
  <si>
    <t>OD 19 LET; MAXIMÁLNÍ DOPLATEK 2 922,08 KČ</t>
  </si>
  <si>
    <t>OD 16 LET; MAXIMÁLNÍ DOPLATEK 2 922,08 KČ</t>
  </si>
  <si>
    <t>DĚTI DO 15 LET; MAXIMÁLNÍ DOPLATEK 2 922,08 KČ</t>
  </si>
  <si>
    <t>PRVOVYBAVENÍ; 1 KS / PO AMPUTACI; MAXIMÁLNÍ DOPLATEK 2 922,08 KČ</t>
  </si>
  <si>
    <t>STUPEŇ AKTIVITY I; OD 19 LET; MAXIMÁLNÍ DOPLATEK 2 922,08 KČ</t>
  </si>
  <si>
    <t>STUPEŇ AKTIVITY II; OD 19 LET; MAXIMÁLNÍ DOPLATEK 2 922,08 KČ</t>
  </si>
  <si>
    <t>STUPEŇ AKTIVITY III; OD 19 LET; MAXIMÁLNÍ DOPLATEK 2 922,08 KČ</t>
  </si>
  <si>
    <t>STUPEŇ AKTIVITY IV; OD 19 LET; MAXIMÁLNÍ DOPLATEK 2 922,08 KČ</t>
  </si>
  <si>
    <t>STUPEŇ AKTIVITY III A IV;  MAXIMÁLNÍ DOPLATEK 4 648 KČ</t>
  </si>
  <si>
    <t>01012024</t>
  </si>
  <si>
    <t>verze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</si>
</sst>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000\ 00"/>
    <numFmt numFmtId="165" formatCode="#,##0.0"/>
    <numFmt numFmtId="166" formatCode="[&lt;=9999999]###\ ##\ ##;##\ ##\ ##\ ##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i/>
      <sz val="8"/>
      <name val="Calibri"/>
      <family val="2"/>
      <charset val="238"/>
    </font>
    <font>
      <i/>
      <sz val="9"/>
      <name val="Calibri"/>
      <family val="2"/>
      <charset val="238"/>
    </font>
    <font>
      <sz val="12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8"/>
      <name val="Calibri"/>
      <family val="2"/>
      <charset val="238"/>
    </font>
    <font>
      <i/>
      <sz val="10"/>
      <name val="Calibri"/>
      <family val="2"/>
      <charset val="238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b/>
      <i/>
      <sz val="11"/>
      <name val="Calibri"/>
      <family val="2"/>
      <charset val="238"/>
    </font>
    <font>
      <i/>
      <sz val="12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8"/>
      <name val="Calibri"/>
      <family val="2"/>
      <charset val="238"/>
    </font>
    <font>
      <b/>
      <i/>
      <sz val="14"/>
      <name val="Calibri"/>
      <family val="2"/>
      <charset val="238"/>
    </font>
    <font>
      <sz val="8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0"/>
      <name val="Calibri"/>
      <family val="2"/>
      <charset val="238"/>
    </font>
    <font>
      <i/>
      <sz val="8"/>
      <name val="Calibri"/>
      <family val="2"/>
      <charset val="238"/>
    </font>
    <font>
      <b/>
      <i/>
      <sz val="12"/>
      <name val="Calibri"/>
      <family val="2"/>
      <charset val="238"/>
    </font>
    <font>
      <i/>
      <sz val="9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right" vertical="center"/>
      <protection hidden="1"/>
    </xf>
    <xf numFmtId="3" fontId="5" fillId="0" borderId="0" xfId="0" applyNumberFormat="1" applyFont="1" applyAlignment="1" applyProtection="1">
      <alignment horizontal="left" vertical="center"/>
      <protection hidden="1"/>
    </xf>
    <xf numFmtId="0" fontId="9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3" fillId="2" borderId="0" xfId="0" applyFont="1" applyFill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164" fontId="17" fillId="3" borderId="0" xfId="0" applyNumberFormat="1" applyFont="1" applyFill="1" applyAlignment="1" applyProtection="1">
      <alignment horizontal="center" vertical="center"/>
      <protection locked="0"/>
    </xf>
    <xf numFmtId="49" fontId="17" fillId="3" borderId="0" xfId="0" applyNumberFormat="1" applyFont="1" applyFill="1" applyAlignment="1" applyProtection="1">
      <alignment horizontal="center" vertical="center"/>
      <protection locked="0"/>
    </xf>
    <xf numFmtId="49" fontId="22" fillId="3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14" fontId="17" fillId="3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vertical="center" wrapText="1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7" fillId="0" borderId="0" xfId="0" applyFont="1" applyProtection="1">
      <protection hidden="1"/>
    </xf>
    <xf numFmtId="0" fontId="13" fillId="0" borderId="0" xfId="0" applyFont="1" applyAlignment="1" applyProtection="1">
      <alignment wrapText="1"/>
      <protection hidden="1"/>
    </xf>
    <xf numFmtId="0" fontId="14" fillId="0" borderId="0" xfId="0" applyFont="1" applyProtection="1">
      <protection hidden="1"/>
    </xf>
    <xf numFmtId="0" fontId="17" fillId="3" borderId="0" xfId="0" applyFont="1" applyFill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hidden="1"/>
    </xf>
    <xf numFmtId="2" fontId="22" fillId="0" borderId="0" xfId="0" applyNumberFormat="1" applyFont="1" applyAlignment="1" applyProtection="1">
      <alignment horizontal="center" vertical="center"/>
      <protection hidden="1"/>
    </xf>
    <xf numFmtId="165" fontId="24" fillId="3" borderId="0" xfId="0" applyNumberFormat="1" applyFont="1" applyFill="1" applyAlignment="1" applyProtection="1">
      <alignment horizontal="center" vertical="center"/>
      <protection locked="0"/>
    </xf>
    <xf numFmtId="49" fontId="24" fillId="3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hidden="1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4" fontId="22" fillId="0" borderId="1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 wrapText="1"/>
      <protection hidden="1"/>
    </xf>
    <xf numFmtId="4" fontId="25" fillId="3" borderId="0" xfId="0" applyNumberFormat="1" applyFont="1" applyFill="1" applyAlignment="1" applyProtection="1">
      <alignment horizontal="center" vertical="center" wrapText="1"/>
      <protection hidden="1"/>
    </xf>
    <xf numFmtId="4" fontId="26" fillId="3" borderId="0" xfId="0" applyNumberFormat="1" applyFont="1" applyFill="1" applyAlignment="1" applyProtection="1">
      <alignment horizontal="center" vertical="center" wrapText="1"/>
      <protection locked="0"/>
    </xf>
    <xf numFmtId="0" fontId="17" fillId="3" borderId="0" xfId="0" applyFont="1" applyFill="1" applyAlignment="1" applyProtection="1">
      <alignment horizontal="center" vertical="center"/>
      <protection hidden="1"/>
    </xf>
    <xf numFmtId="1" fontId="26" fillId="3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right" vertical="top" wrapText="1"/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16" fillId="0" borderId="0" xfId="1" applyFont="1" applyAlignment="1" applyProtection="1">
      <alignment vertical="top"/>
      <protection hidden="1"/>
    </xf>
    <xf numFmtId="0" fontId="18" fillId="0" borderId="0" xfId="0" applyFont="1" applyProtection="1">
      <protection hidden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wrapText="1"/>
    </xf>
    <xf numFmtId="0" fontId="5" fillId="0" borderId="0" xfId="2" applyAlignment="1">
      <alignment vertical="center"/>
    </xf>
    <xf numFmtId="0" fontId="5" fillId="0" borderId="0" xfId="2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5" fillId="0" borderId="0" xfId="2" applyAlignment="1">
      <alignment horizontal="center"/>
    </xf>
    <xf numFmtId="3" fontId="17" fillId="3" borderId="2" xfId="0" applyNumberFormat="1" applyFont="1" applyFill="1" applyBorder="1" applyAlignment="1" applyProtection="1">
      <alignment horizontal="center" vertical="center"/>
      <protection locked="0"/>
    </xf>
    <xf numFmtId="3" fontId="17" fillId="3" borderId="3" xfId="0" applyNumberFormat="1" applyFont="1" applyFill="1" applyBorder="1" applyAlignment="1" applyProtection="1">
      <alignment horizontal="center" vertical="center"/>
      <protection locked="0"/>
    </xf>
    <xf numFmtId="3" fontId="17" fillId="3" borderId="4" xfId="0" applyNumberFormat="1" applyFont="1" applyFill="1" applyBorder="1" applyAlignment="1" applyProtection="1">
      <alignment horizontal="center" vertical="center"/>
      <protection locked="0"/>
    </xf>
    <xf numFmtId="3" fontId="22" fillId="0" borderId="1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16" fillId="0" borderId="0" xfId="1" applyFont="1" applyAlignment="1" applyProtection="1">
      <alignment horizontal="center" vertical="top"/>
      <protection hidden="1"/>
    </xf>
    <xf numFmtId="0" fontId="18" fillId="4" borderId="5" xfId="0" applyFont="1" applyFill="1" applyBorder="1" applyAlignment="1" applyProtection="1">
      <alignment vertical="center"/>
      <protection hidden="1"/>
    </xf>
    <xf numFmtId="9" fontId="0" fillId="0" borderId="6" xfId="0" applyNumberFormat="1" applyBorder="1" applyAlignment="1" applyProtection="1">
      <alignment horizontal="center"/>
      <protection hidden="1"/>
    </xf>
    <xf numFmtId="9" fontId="0" fillId="0" borderId="7" xfId="0" applyNumberFormat="1" applyBorder="1" applyAlignment="1" applyProtection="1">
      <alignment horizontal="center"/>
      <protection hidden="1"/>
    </xf>
    <xf numFmtId="9" fontId="0" fillId="0" borderId="8" xfId="0" applyNumberForma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8" fillId="5" borderId="9" xfId="0" applyFont="1" applyFill="1" applyBorder="1" applyAlignment="1" applyProtection="1">
      <alignment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14" fontId="17" fillId="0" borderId="10" xfId="0" applyNumberFormat="1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vertical="center"/>
      <protection hidden="1"/>
    </xf>
    <xf numFmtId="49" fontId="17" fillId="0" borderId="0" xfId="0" applyNumberFormat="1" applyFont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vertical="top"/>
      <protection locked="0"/>
    </xf>
    <xf numFmtId="0" fontId="16" fillId="0" borderId="0" xfId="1" applyFont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9" fontId="0" fillId="0" borderId="0" xfId="4" applyFont="1"/>
    <xf numFmtId="4" fontId="0" fillId="0" borderId="0" xfId="0" applyNumberFormat="1"/>
    <xf numFmtId="1" fontId="0" fillId="0" borderId="0" xfId="0" applyNumberFormat="1"/>
    <xf numFmtId="2" fontId="0" fillId="0" borderId="0" xfId="0" applyNumberFormat="1"/>
    <xf numFmtId="2" fontId="0" fillId="0" borderId="0" xfId="4" applyNumberFormat="1" applyFont="1" applyFill="1"/>
    <xf numFmtId="4" fontId="0" fillId="0" borderId="0" xfId="3" applyNumberFormat="1" applyFont="1"/>
    <xf numFmtId="0" fontId="0" fillId="6" borderId="0" xfId="0" applyFill="1" applyProtection="1">
      <protection hidden="1"/>
    </xf>
    <xf numFmtId="4" fontId="0" fillId="6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0" fontId="0" fillId="8" borderId="0" xfId="0" applyFill="1" applyProtection="1">
      <protection hidden="1"/>
    </xf>
    <xf numFmtId="0" fontId="0" fillId="9" borderId="0" xfId="0" applyFill="1" applyProtection="1">
      <protection hidden="1"/>
    </xf>
    <xf numFmtId="0" fontId="13" fillId="9" borderId="0" xfId="0" applyFont="1" applyFill="1" applyAlignment="1" applyProtection="1">
      <alignment horizontal="left" vertical="center"/>
      <protection hidden="1"/>
    </xf>
    <xf numFmtId="0" fontId="4" fillId="6" borderId="0" xfId="0" applyFont="1" applyFill="1" applyProtection="1">
      <protection hidden="1"/>
    </xf>
    <xf numFmtId="0" fontId="4" fillId="7" borderId="0" xfId="0" applyFont="1" applyFill="1" applyProtection="1">
      <protection hidden="1"/>
    </xf>
    <xf numFmtId="4" fontId="4" fillId="8" borderId="0" xfId="0" applyNumberFormat="1" applyFont="1" applyFill="1" applyProtection="1">
      <protection hidden="1"/>
    </xf>
    <xf numFmtId="0" fontId="4" fillId="8" borderId="0" xfId="0" applyFont="1" applyFill="1" applyProtection="1">
      <protection hidden="1"/>
    </xf>
    <xf numFmtId="49" fontId="17" fillId="10" borderId="0" xfId="0" applyNumberFormat="1" applyFont="1" applyFill="1" applyAlignment="1" applyProtection="1">
      <alignment horizontal="center" vertical="center"/>
      <protection locked="0"/>
    </xf>
    <xf numFmtId="4" fontId="0" fillId="0" borderId="0" xfId="0" applyNumberFormat="1" applyFill="1"/>
    <xf numFmtId="9" fontId="0" fillId="0" borderId="0" xfId="4" applyFont="1" applyFill="1"/>
    <xf numFmtId="0" fontId="0" fillId="0" borderId="11" xfId="0" applyBorder="1" applyAlignment="1" applyProtection="1">
      <alignment horizontal="left"/>
      <protection locked="0"/>
    </xf>
    <xf numFmtId="14" fontId="29" fillId="0" borderId="10" xfId="0" applyNumberFormat="1" applyFont="1" applyBorder="1" applyAlignment="1" applyProtection="1">
      <alignment horizontal="center"/>
      <protection locked="0"/>
    </xf>
    <xf numFmtId="49" fontId="17" fillId="0" borderId="9" xfId="0" applyNumberFormat="1" applyFont="1" applyBorder="1" applyAlignment="1" applyProtection="1">
      <alignment horizontal="left"/>
      <protection locked="0"/>
    </xf>
    <xf numFmtId="49" fontId="17" fillId="0" borderId="58" xfId="0" applyNumberFormat="1" applyFont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right"/>
      <protection hidden="1"/>
    </xf>
    <xf numFmtId="14" fontId="17" fillId="0" borderId="1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29" xfId="0" applyFont="1" applyBorder="1" applyAlignment="1" applyProtection="1">
      <alignment horizontal="left" vertical="center"/>
      <protection hidden="1"/>
    </xf>
    <xf numFmtId="0" fontId="17" fillId="0" borderId="34" xfId="0" applyFont="1" applyBorder="1" applyAlignment="1" applyProtection="1">
      <alignment horizontal="center"/>
      <protection hidden="1"/>
    </xf>
    <xf numFmtId="0" fontId="17" fillId="0" borderId="35" xfId="0" applyFont="1" applyBorder="1" applyAlignment="1" applyProtection="1">
      <alignment horizontal="center"/>
      <protection hidden="1"/>
    </xf>
    <xf numFmtId="49" fontId="17" fillId="0" borderId="10" xfId="0" applyNumberFormat="1" applyFont="1" applyBorder="1" applyAlignment="1" applyProtection="1">
      <alignment horizontal="left" wrapText="1"/>
      <protection locked="0"/>
    </xf>
    <xf numFmtId="14" fontId="17" fillId="0" borderId="57" xfId="0" applyNumberFormat="1" applyFont="1" applyBorder="1" applyAlignment="1" applyProtection="1">
      <alignment horizontal="center"/>
      <protection locked="0"/>
    </xf>
    <xf numFmtId="49" fontId="17" fillId="0" borderId="10" xfId="1" applyNumberFormat="1" applyFont="1" applyBorder="1" applyAlignment="1" applyProtection="1">
      <alignment horizontal="center"/>
      <protection locked="0"/>
    </xf>
    <xf numFmtId="0" fontId="16" fillId="0" borderId="58" xfId="0" applyFont="1" applyBorder="1" applyAlignment="1" applyProtection="1">
      <alignment horizontal="center" vertical="top"/>
      <protection hidden="1"/>
    </xf>
    <xf numFmtId="4" fontId="22" fillId="0" borderId="41" xfId="0" applyNumberFormat="1" applyFont="1" applyBorder="1" applyAlignment="1" applyProtection="1">
      <alignment horizontal="right" vertical="center"/>
      <protection hidden="1"/>
    </xf>
    <xf numFmtId="4" fontId="22" fillId="0" borderId="59" xfId="0" applyNumberFormat="1" applyFont="1" applyBorder="1" applyAlignment="1" applyProtection="1">
      <alignment horizontal="right" vertical="center"/>
      <protection hidden="1"/>
    </xf>
    <xf numFmtId="14" fontId="20" fillId="0" borderId="10" xfId="0" applyNumberFormat="1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 applyProtection="1">
      <alignment horizontal="center" vertical="top"/>
      <protection hidden="1"/>
    </xf>
    <xf numFmtId="0" fontId="33" fillId="0" borderId="18" xfId="0" applyFont="1" applyBorder="1" applyAlignment="1" applyProtection="1">
      <alignment horizontal="center" vertical="center"/>
      <protection hidden="1"/>
    </xf>
    <xf numFmtId="0" fontId="33" fillId="0" borderId="16" xfId="0" applyFont="1" applyBorder="1" applyAlignment="1" applyProtection="1">
      <alignment horizontal="center" vertical="center"/>
      <protection hidden="1"/>
    </xf>
    <xf numFmtId="0" fontId="33" fillId="0" borderId="19" xfId="0" applyFont="1" applyBorder="1" applyAlignment="1" applyProtection="1">
      <alignment horizontal="center" vertical="center"/>
      <protection hidden="1"/>
    </xf>
    <xf numFmtId="0" fontId="33" fillId="0" borderId="47" xfId="0" applyFont="1" applyBorder="1" applyAlignment="1" applyProtection="1">
      <alignment horizontal="center" vertical="center"/>
      <protection hidden="1"/>
    </xf>
    <xf numFmtId="0" fontId="33" fillId="0" borderId="48" xfId="0" applyFont="1" applyBorder="1" applyAlignment="1" applyProtection="1">
      <alignment horizontal="center" vertical="center"/>
      <protection hidden="1"/>
    </xf>
    <xf numFmtId="0" fontId="33" fillId="0" borderId="49" xfId="0" applyFont="1" applyBorder="1" applyAlignment="1" applyProtection="1">
      <alignment horizontal="center" vertical="center"/>
      <protection hidden="1"/>
    </xf>
    <xf numFmtId="0" fontId="34" fillId="0" borderId="50" xfId="0" applyFont="1" applyBorder="1" applyAlignment="1" applyProtection="1">
      <alignment horizontal="left"/>
      <protection hidden="1"/>
    </xf>
    <xf numFmtId="0" fontId="34" fillId="0" borderId="51" xfId="0" applyFont="1" applyBorder="1" applyAlignment="1" applyProtection="1">
      <alignment horizontal="left"/>
      <protection hidden="1"/>
    </xf>
    <xf numFmtId="0" fontId="34" fillId="0" borderId="52" xfId="0" applyFont="1" applyBorder="1" applyAlignment="1" applyProtection="1">
      <alignment horizontal="left"/>
      <protection hidden="1"/>
    </xf>
    <xf numFmtId="0" fontId="18" fillId="0" borderId="20" xfId="0" applyFont="1" applyBorder="1" applyAlignment="1" applyProtection="1">
      <alignment horizontal="left" vertical="center" indent="1"/>
      <protection hidden="1"/>
    </xf>
    <xf numFmtId="0" fontId="18" fillId="0" borderId="13" xfId="0" applyFont="1" applyBorder="1" applyAlignment="1" applyProtection="1">
      <alignment horizontal="left" vertical="center" indent="1"/>
      <protection hidden="1"/>
    </xf>
    <xf numFmtId="0" fontId="18" fillId="0" borderId="34" xfId="0" applyFont="1" applyBorder="1" applyAlignment="1" applyProtection="1">
      <alignment horizontal="left" vertical="center" indent="1"/>
      <protection hidden="1"/>
    </xf>
    <xf numFmtId="0" fontId="18" fillId="0" borderId="35" xfId="0" applyFont="1" applyBorder="1" applyAlignment="1" applyProtection="1">
      <alignment horizontal="left" vertical="center" indent="1"/>
      <protection hidden="1"/>
    </xf>
    <xf numFmtId="0" fontId="18" fillId="0" borderId="36" xfId="0" applyFont="1" applyBorder="1" applyAlignment="1" applyProtection="1">
      <alignment horizontal="left" vertical="center" indent="1"/>
      <protection hidden="1"/>
    </xf>
    <xf numFmtId="0" fontId="24" fillId="0" borderId="37" xfId="0" applyFont="1" applyBorder="1" applyAlignment="1" applyProtection="1">
      <alignment horizontal="left" vertical="center" indent="1"/>
      <protection hidden="1"/>
    </xf>
    <xf numFmtId="0" fontId="24" fillId="0" borderId="0" xfId="0" applyFont="1" applyAlignment="1" applyProtection="1">
      <alignment horizontal="left" vertical="center" indent="1"/>
      <protection hidden="1"/>
    </xf>
    <xf numFmtId="0" fontId="24" fillId="0" borderId="38" xfId="0" applyFont="1" applyBorder="1" applyAlignment="1" applyProtection="1">
      <alignment horizontal="left" vertical="center" indent="1"/>
      <protection hidden="1"/>
    </xf>
    <xf numFmtId="0" fontId="32" fillId="0" borderId="42" xfId="0" applyFont="1" applyBorder="1" applyAlignment="1" applyProtection="1">
      <alignment horizontal="left" vertical="center"/>
      <protection hidden="1"/>
    </xf>
    <xf numFmtId="0" fontId="32" fillId="0" borderId="43" xfId="0" applyFont="1" applyBorder="1" applyAlignment="1" applyProtection="1">
      <alignment horizontal="left" vertical="center"/>
      <protection hidden="1"/>
    </xf>
    <xf numFmtId="0" fontId="32" fillId="0" borderId="14" xfId="0" applyFont="1" applyBorder="1" applyAlignment="1" applyProtection="1">
      <alignment horizontal="left" vertical="center"/>
      <protection hidden="1"/>
    </xf>
    <xf numFmtId="0" fontId="18" fillId="5" borderId="0" xfId="1" applyFont="1" applyFill="1" applyAlignment="1" applyProtection="1">
      <alignment horizontal="left" vertical="center"/>
      <protection hidden="1"/>
    </xf>
    <xf numFmtId="0" fontId="16" fillId="0" borderId="0" xfId="1" applyFont="1" applyAlignment="1" applyProtection="1">
      <alignment horizontal="center" vertical="top"/>
      <protection hidden="1"/>
    </xf>
    <xf numFmtId="4" fontId="22" fillId="0" borderId="12" xfId="0" applyNumberFormat="1" applyFont="1" applyBorder="1" applyAlignment="1" applyProtection="1">
      <alignment horizontal="right" vertical="center"/>
      <protection hidden="1"/>
    </xf>
    <xf numFmtId="4" fontId="22" fillId="0" borderId="6" xfId="0" applyNumberFormat="1" applyFont="1" applyBorder="1" applyAlignment="1" applyProtection="1">
      <alignment horizontal="right" vertical="center"/>
      <protection hidden="1"/>
    </xf>
    <xf numFmtId="0" fontId="24" fillId="0" borderId="44" xfId="0" applyFont="1" applyBorder="1" applyAlignment="1" applyProtection="1">
      <alignment horizontal="left" vertical="center" indent="1"/>
      <protection hidden="1"/>
    </xf>
    <xf numFmtId="0" fontId="24" fillId="0" borderId="32" xfId="0" applyFont="1" applyBorder="1" applyAlignment="1" applyProtection="1">
      <alignment horizontal="left" vertical="center" indent="1"/>
      <protection hidden="1"/>
    </xf>
    <xf numFmtId="4" fontId="17" fillId="0" borderId="13" xfId="0" applyNumberFormat="1" applyFont="1" applyFill="1" applyBorder="1" applyAlignment="1" applyProtection="1">
      <alignment horizontal="right" vertical="center"/>
      <protection hidden="1"/>
    </xf>
    <xf numFmtId="4" fontId="17" fillId="0" borderId="7" xfId="0" applyNumberFormat="1" applyFont="1" applyFill="1" applyBorder="1" applyAlignment="1" applyProtection="1">
      <alignment horizontal="right" vertical="center"/>
      <protection hidden="1"/>
    </xf>
    <xf numFmtId="14" fontId="29" fillId="0" borderId="17" xfId="0" applyNumberFormat="1" applyFont="1" applyBorder="1" applyAlignment="1" applyProtection="1">
      <alignment horizontal="center" vertical="top"/>
      <protection locked="0"/>
    </xf>
    <xf numFmtId="0" fontId="18" fillId="5" borderId="0" xfId="0" applyFont="1" applyFill="1" applyAlignment="1" applyProtection="1">
      <alignment horizontal="left" vertical="center"/>
      <protection hidden="1"/>
    </xf>
    <xf numFmtId="4" fontId="17" fillId="0" borderId="32" xfId="0" applyNumberFormat="1" applyFont="1" applyFill="1" applyBorder="1" applyAlignment="1" applyProtection="1">
      <alignment horizontal="right" vertical="center"/>
      <protection hidden="1"/>
    </xf>
    <xf numFmtId="4" fontId="17" fillId="0" borderId="33" xfId="0" applyNumberFormat="1" applyFont="1" applyFill="1" applyBorder="1" applyAlignment="1" applyProtection="1">
      <alignment horizontal="right" vertical="center"/>
      <protection hidden="1"/>
    </xf>
    <xf numFmtId="0" fontId="17" fillId="0" borderId="20" xfId="0" applyFont="1" applyBorder="1" applyAlignment="1" applyProtection="1">
      <alignment horizontal="left" vertical="center"/>
      <protection hidden="1"/>
    </xf>
    <xf numFmtId="0" fontId="17" fillId="0" borderId="13" xfId="0" applyFont="1" applyBorder="1" applyAlignment="1" applyProtection="1">
      <alignment horizontal="left" vertical="center"/>
      <protection hidden="1"/>
    </xf>
    <xf numFmtId="0" fontId="17" fillId="0" borderId="26" xfId="0" applyFont="1" applyBorder="1" applyAlignment="1" applyProtection="1">
      <alignment horizontal="left" vertical="center"/>
      <protection hidden="1"/>
    </xf>
    <xf numFmtId="4" fontId="17" fillId="0" borderId="24" xfId="0" applyNumberFormat="1" applyFont="1" applyBorder="1" applyAlignment="1" applyProtection="1">
      <alignment horizontal="right" vertical="center"/>
      <protection hidden="1"/>
    </xf>
    <xf numFmtId="4" fontId="17" fillId="0" borderId="45" xfId="0" applyNumberFormat="1" applyFont="1" applyBorder="1" applyAlignment="1" applyProtection="1">
      <alignment horizontal="right" vertical="center"/>
      <protection hidden="1"/>
    </xf>
    <xf numFmtId="0" fontId="17" fillId="0" borderId="44" xfId="0" applyFont="1" applyBorder="1" applyAlignment="1" applyProtection="1">
      <alignment horizontal="left" vertical="center"/>
      <protection hidden="1"/>
    </xf>
    <xf numFmtId="0" fontId="17" fillId="0" borderId="32" xfId="0" applyFont="1" applyBorder="1" applyAlignment="1" applyProtection="1">
      <alignment horizontal="left" vertical="center"/>
      <protection hidden="1"/>
    </xf>
    <xf numFmtId="0" fontId="17" fillId="0" borderId="46" xfId="0" applyFont="1" applyBorder="1" applyAlignment="1" applyProtection="1">
      <alignment horizontal="left" vertical="center"/>
      <protection hidden="1"/>
    </xf>
    <xf numFmtId="0" fontId="24" fillId="0" borderId="20" xfId="0" applyFont="1" applyBorder="1" applyAlignment="1" applyProtection="1">
      <alignment horizontal="left" vertical="center" indent="1"/>
      <protection hidden="1"/>
    </xf>
    <xf numFmtId="0" fontId="24" fillId="0" borderId="13" xfId="0" applyFont="1" applyBorder="1" applyAlignment="1" applyProtection="1">
      <alignment horizontal="left" vertical="center" indent="1"/>
      <protection hidden="1"/>
    </xf>
    <xf numFmtId="3" fontId="17" fillId="0" borderId="26" xfId="0" applyNumberFormat="1" applyFont="1" applyBorder="1" applyAlignment="1" applyProtection="1">
      <alignment horizontal="right" vertical="center"/>
      <protection hidden="1"/>
    </xf>
    <xf numFmtId="3" fontId="17" fillId="0" borderId="56" xfId="0" applyNumberFormat="1" applyFont="1" applyBorder="1" applyAlignment="1" applyProtection="1">
      <alignment horizontal="right" vertical="center"/>
      <protection hidden="1"/>
    </xf>
    <xf numFmtId="4" fontId="17" fillId="0" borderId="13" xfId="0" applyNumberFormat="1" applyFont="1" applyBorder="1" applyAlignment="1" applyProtection="1">
      <alignment horizontal="right" vertical="center"/>
      <protection hidden="1"/>
    </xf>
    <xf numFmtId="4" fontId="17" fillId="0" borderId="7" xfId="0" applyNumberFormat="1" applyFont="1" applyBorder="1" applyAlignment="1" applyProtection="1">
      <alignment horizontal="right" vertical="center"/>
      <protection hidden="1"/>
    </xf>
    <xf numFmtId="0" fontId="35" fillId="0" borderId="53" xfId="0" applyFont="1" applyBorder="1" applyAlignment="1" applyProtection="1">
      <alignment horizontal="left"/>
      <protection hidden="1"/>
    </xf>
    <xf numFmtId="0" fontId="35" fillId="0" borderId="54" xfId="0" applyFont="1" applyBorder="1" applyAlignment="1" applyProtection="1">
      <alignment horizontal="left"/>
      <protection hidden="1"/>
    </xf>
    <xf numFmtId="0" fontId="35" fillId="0" borderId="55" xfId="0" applyFont="1" applyBorder="1" applyAlignment="1" applyProtection="1">
      <alignment horizontal="left"/>
      <protection hidden="1"/>
    </xf>
    <xf numFmtId="0" fontId="28" fillId="0" borderId="18" xfId="0" applyFont="1" applyBorder="1" applyAlignment="1" applyProtection="1">
      <alignment horizontal="center" vertical="center"/>
      <protection hidden="1"/>
    </xf>
    <xf numFmtId="0" fontId="28" fillId="0" borderId="16" xfId="0" applyFont="1" applyBorder="1" applyAlignment="1" applyProtection="1">
      <alignment horizontal="center" vertical="center"/>
      <protection hidden="1"/>
    </xf>
    <xf numFmtId="0" fontId="28" fillId="0" borderId="19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30" fillId="0" borderId="21" xfId="0" applyFont="1" applyBorder="1" applyAlignment="1" applyProtection="1">
      <alignment horizontal="center" vertical="center" wrapText="1"/>
      <protection hidden="1"/>
    </xf>
    <xf numFmtId="0" fontId="30" fillId="0" borderId="22" xfId="0" applyFont="1" applyBorder="1" applyAlignment="1" applyProtection="1">
      <alignment horizontal="center" vertical="center" wrapText="1"/>
      <protection hidden="1"/>
    </xf>
    <xf numFmtId="0" fontId="31" fillId="0" borderId="27" xfId="0" applyFont="1" applyBorder="1" applyAlignment="1" applyProtection="1">
      <alignment horizontal="center" vertical="center" wrapText="1" shrinkToFit="1"/>
      <protection hidden="1"/>
    </xf>
    <xf numFmtId="0" fontId="31" fillId="0" borderId="28" xfId="0" applyFont="1" applyBorder="1" applyAlignment="1" applyProtection="1">
      <alignment horizontal="center" vertical="center" wrapText="1" shrinkToFit="1"/>
      <protection hidden="1"/>
    </xf>
    <xf numFmtId="0" fontId="28" fillId="0" borderId="30" xfId="0" applyFont="1" applyBorder="1" applyAlignment="1" applyProtection="1">
      <alignment horizontal="center" vertical="center"/>
      <protection hidden="1"/>
    </xf>
    <xf numFmtId="0" fontId="28" fillId="0" borderId="31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28" fillId="4" borderId="0" xfId="0" applyFont="1" applyFill="1" applyAlignment="1" applyProtection="1">
      <alignment horizontal="center" vertical="center"/>
      <protection hidden="1"/>
    </xf>
    <xf numFmtId="49" fontId="24" fillId="3" borderId="0" xfId="0" applyNumberFormat="1" applyFont="1" applyFill="1" applyAlignment="1" applyProtection="1">
      <alignment horizontal="center" vertical="center" wrapText="1"/>
      <protection locked="0"/>
    </xf>
    <xf numFmtId="0" fontId="34" fillId="0" borderId="53" xfId="0" applyFont="1" applyBorder="1" applyAlignment="1" applyProtection="1">
      <alignment horizontal="left"/>
      <protection hidden="1"/>
    </xf>
    <xf numFmtId="0" fontId="34" fillId="0" borderId="54" xfId="0" applyFont="1" applyBorder="1" applyAlignment="1" applyProtection="1">
      <alignment horizontal="left"/>
      <protection hidden="1"/>
    </xf>
    <xf numFmtId="0" fontId="34" fillId="0" borderId="55" xfId="0" applyFont="1" applyBorder="1" applyAlignment="1" applyProtection="1">
      <alignment horizontal="left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49" fontId="17" fillId="3" borderId="0" xfId="0" applyNumberFormat="1" applyFont="1" applyFill="1" applyAlignment="1" applyProtection="1">
      <alignment horizontal="center" vertical="center"/>
      <protection locked="0"/>
    </xf>
    <xf numFmtId="4" fontId="17" fillId="3" borderId="0" xfId="0" applyNumberFormat="1" applyFont="1" applyFill="1" applyAlignment="1" applyProtection="1">
      <alignment horizontal="center" vertical="center"/>
      <protection locked="0"/>
    </xf>
    <xf numFmtId="1" fontId="17" fillId="3" borderId="0" xfId="0" applyNumberFormat="1" applyFont="1" applyFill="1" applyAlignment="1" applyProtection="1">
      <alignment horizontal="center" vertical="center"/>
      <protection locked="0"/>
    </xf>
    <xf numFmtId="49" fontId="25" fillId="3" borderId="0" xfId="0" applyNumberFormat="1" applyFont="1" applyFill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 wrapText="1"/>
      <protection hidden="1"/>
    </xf>
    <xf numFmtId="49" fontId="17" fillId="3" borderId="0" xfId="0" applyNumberFormat="1" applyFont="1" applyFill="1" applyAlignment="1" applyProtection="1">
      <alignment horizontal="left" vertical="center"/>
      <protection locked="0"/>
    </xf>
    <xf numFmtId="49" fontId="25" fillId="3" borderId="0" xfId="0" applyNumberFormat="1" applyFont="1" applyFill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hidden="1"/>
    </xf>
    <xf numFmtId="0" fontId="17" fillId="0" borderId="10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4" fillId="0" borderId="23" xfId="0" applyFont="1" applyBorder="1" applyAlignment="1" applyProtection="1">
      <alignment horizontal="left" vertical="center" indent="1"/>
      <protection hidden="1"/>
    </xf>
    <xf numFmtId="0" fontId="24" fillId="0" borderId="24" xfId="0" applyFont="1" applyBorder="1" applyAlignment="1" applyProtection="1">
      <alignment horizontal="left" vertical="center" indent="1"/>
      <protection hidden="1"/>
    </xf>
    <xf numFmtId="0" fontId="17" fillId="0" borderId="23" xfId="0" applyFont="1" applyBorder="1" applyAlignment="1" applyProtection="1">
      <alignment horizontal="left" vertical="center"/>
      <protection hidden="1"/>
    </xf>
    <xf numFmtId="0" fontId="17" fillId="0" borderId="24" xfId="0" applyFont="1" applyBorder="1" applyAlignment="1" applyProtection="1">
      <alignment horizontal="left" vertical="center"/>
      <protection hidden="1"/>
    </xf>
    <xf numFmtId="0" fontId="17" fillId="0" borderId="25" xfId="0" applyFont="1" applyBorder="1" applyAlignment="1" applyProtection="1">
      <alignment horizontal="left" vertical="center"/>
      <protection hidden="1"/>
    </xf>
    <xf numFmtId="0" fontId="17" fillId="0" borderId="39" xfId="0" applyFont="1" applyBorder="1" applyAlignment="1" applyProtection="1">
      <alignment horizontal="left" vertical="center"/>
      <protection hidden="1"/>
    </xf>
    <xf numFmtId="0" fontId="17" fillId="0" borderId="40" xfId="0" applyFont="1" applyBorder="1" applyAlignment="1" applyProtection="1">
      <alignment horizontal="left" vertical="center"/>
      <protection hidden="1"/>
    </xf>
    <xf numFmtId="0" fontId="17" fillId="0" borderId="41" xfId="0" applyFont="1" applyBorder="1" applyAlignment="1" applyProtection="1">
      <alignment horizontal="left" vertical="center"/>
      <protection hidden="1"/>
    </xf>
    <xf numFmtId="49" fontId="17" fillId="3" borderId="0" xfId="0" applyNumberFormat="1" applyFont="1" applyFill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wrapText="1"/>
      <protection hidden="1"/>
    </xf>
    <xf numFmtId="49" fontId="17" fillId="0" borderId="15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166" fontId="17" fillId="3" borderId="0" xfId="0" applyNumberFormat="1" applyFont="1" applyFill="1" applyAlignment="1" applyProtection="1">
      <alignment horizontal="center" vertical="center"/>
      <protection locked="0"/>
    </xf>
    <xf numFmtId="4" fontId="25" fillId="3" borderId="0" xfId="0" applyNumberFormat="1" applyFont="1" applyFill="1" applyAlignment="1" applyProtection="1">
      <alignment horizontal="center" vertical="center" wrapText="1"/>
      <protection locked="0"/>
    </xf>
    <xf numFmtId="4" fontId="25" fillId="3" borderId="0" xfId="0" applyNumberFormat="1" applyFont="1" applyFill="1" applyAlignment="1" applyProtection="1">
      <alignment horizontal="center" vertical="center" wrapText="1"/>
      <protection hidden="1"/>
    </xf>
    <xf numFmtId="49" fontId="17" fillId="10" borderId="0" xfId="0" applyNumberFormat="1" applyFont="1" applyFill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49" fontId="27" fillId="3" borderId="0" xfId="0" applyNumberFormat="1" applyFont="1" applyFill="1" applyAlignment="1" applyProtection="1">
      <alignment horizontal="center" vertical="center"/>
      <protection locked="0"/>
    </xf>
    <xf numFmtId="49" fontId="27" fillId="3" borderId="0" xfId="0" applyNumberFormat="1" applyFont="1" applyFill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49" fontId="0" fillId="0" borderId="0" xfId="0" applyNumberFormat="1"/>
  </cellXfs>
  <cellStyles count="5">
    <cellStyle name="Čárka" xfId="3" builtinId="3"/>
    <cellStyle name="Normální" xfId="0" builtinId="0"/>
    <cellStyle name="normální 2" xfId="1" xr:uid="{00000000-0005-0000-0000-000001000000}"/>
    <cellStyle name="Normální 3" xfId="2" xr:uid="{00000000-0005-0000-0000-000002000000}"/>
    <cellStyle name="Procenta" xfId="4" builtinId="5"/>
  </cellStyles>
  <dxfs count="0"/>
  <tableStyles count="0" defaultTableStyle="TableStyleMedium9" defaultPivotStyle="PivotStyleLight16"/>
  <colors>
    <mruColors>
      <color rgb="FFCCFF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Q99"/>
  <sheetViews>
    <sheetView showGridLines="0" tabSelected="1" zoomScaleNormal="100" workbookViewId="0">
      <selection activeCell="M99" sqref="M99"/>
    </sheetView>
  </sheetViews>
  <sheetFormatPr defaultColWidth="9.140625" defaultRowHeight="12.75" x14ac:dyDescent="0.2"/>
  <cols>
    <col min="1" max="1" width="13" style="1" customWidth="1"/>
    <col min="2" max="2" width="11.7109375" style="1" customWidth="1"/>
    <col min="3" max="3" width="11.85546875" style="1" customWidth="1"/>
    <col min="4" max="4" width="12.28515625" style="1" customWidth="1"/>
    <col min="5" max="5" width="8.28515625" style="1" customWidth="1"/>
    <col min="6" max="6" width="9.42578125" style="1" customWidth="1"/>
    <col min="7" max="7" width="9.7109375" style="1" customWidth="1"/>
    <col min="8" max="8" width="14.28515625" style="1" customWidth="1"/>
    <col min="9" max="9" width="11.140625" style="1" customWidth="1"/>
    <col min="10" max="11" width="10.42578125" style="1" customWidth="1"/>
    <col min="12" max="12" width="9" style="1" customWidth="1"/>
    <col min="13" max="13" width="10.140625" style="1" customWidth="1"/>
    <col min="14" max="14" width="7.85546875" style="1" hidden="1" customWidth="1"/>
    <col min="15" max="15" width="18.28515625" style="1" hidden="1" customWidth="1"/>
    <col min="16" max="16" width="7.7109375" style="1" hidden="1" customWidth="1"/>
    <col min="17" max="17" width="12.140625" style="1" hidden="1" customWidth="1"/>
    <col min="18" max="16384" width="9.140625" style="1"/>
  </cols>
  <sheetData>
    <row r="1" spans="1:13" ht="24.75" customHeight="1" thickBot="1" x14ac:dyDescent="0.25">
      <c r="K1" s="105" t="s">
        <v>51</v>
      </c>
      <c r="L1" s="106"/>
      <c r="M1" s="37" t="s">
        <v>146</v>
      </c>
    </row>
    <row r="2" spans="1:13" ht="20.25" customHeight="1" thickBot="1" x14ac:dyDescent="0.25">
      <c r="A2" s="183" t="s">
        <v>47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4.5" customHeight="1" x14ac:dyDescent="0.2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</row>
    <row r="4" spans="1:13" ht="23.25" customHeight="1" x14ac:dyDescent="0.35">
      <c r="A4" s="216" t="s">
        <v>29</v>
      </c>
      <c r="B4" s="216"/>
      <c r="C4" s="216"/>
      <c r="D4" s="6"/>
      <c r="E4" s="188" t="s">
        <v>31</v>
      </c>
      <c r="F4" s="188"/>
      <c r="G4" s="188"/>
      <c r="H4" s="217"/>
      <c r="I4" s="217"/>
      <c r="J4" s="39" t="s">
        <v>14</v>
      </c>
      <c r="K4" s="218"/>
      <c r="L4" s="218"/>
      <c r="M4" s="218"/>
    </row>
    <row r="5" spans="1:13" ht="4.5" customHeight="1" thickBot="1" x14ac:dyDescent="0.25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</row>
    <row r="6" spans="1:13" ht="3" customHeight="1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13" ht="18" customHeight="1" x14ac:dyDescent="0.3">
      <c r="A7" s="147" t="s">
        <v>25</v>
      </c>
      <c r="B7" s="147"/>
      <c r="C7" s="2"/>
      <c r="D7" s="2"/>
      <c r="E7" s="2"/>
      <c r="F7" s="2"/>
      <c r="G7" s="2"/>
      <c r="H7" s="2"/>
      <c r="I7" s="2"/>
      <c r="J7" s="2"/>
      <c r="K7" s="2"/>
      <c r="L7" s="3"/>
      <c r="M7" s="3"/>
    </row>
    <row r="8" spans="1:13" ht="4.5" customHeight="1" x14ac:dyDescent="0.3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</row>
    <row r="9" spans="1:13" ht="25.5" customHeight="1" x14ac:dyDescent="0.2">
      <c r="A9" s="14" t="s">
        <v>0</v>
      </c>
      <c r="B9" s="190"/>
      <c r="C9" s="190"/>
      <c r="D9" s="15" t="s">
        <v>1</v>
      </c>
      <c r="E9" s="190"/>
      <c r="F9" s="190"/>
      <c r="G9" s="190"/>
      <c r="H9" s="190"/>
      <c r="I9" s="190"/>
      <c r="J9" s="44" t="s">
        <v>13</v>
      </c>
      <c r="K9" s="187"/>
      <c r="L9" s="187"/>
      <c r="M9" s="187"/>
    </row>
    <row r="10" spans="1:13" ht="4.5" customHeight="1" x14ac:dyDescent="0.2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</row>
    <row r="11" spans="1:13" ht="21" customHeight="1" x14ac:dyDescent="0.2">
      <c r="A11" s="14" t="s">
        <v>2</v>
      </c>
      <c r="B11" s="189"/>
      <c r="C11" s="189"/>
      <c r="D11" s="189"/>
      <c r="E11" s="189"/>
      <c r="F11" s="189"/>
      <c r="G11" s="189"/>
      <c r="H11" s="15" t="s">
        <v>12</v>
      </c>
      <c r="I11" s="16"/>
      <c r="J11" s="15" t="s">
        <v>3</v>
      </c>
      <c r="K11" s="186"/>
      <c r="L11" s="186"/>
      <c r="M11" s="186"/>
    </row>
    <row r="12" spans="1:13" ht="4.5" customHeight="1" x14ac:dyDescent="0.2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</row>
    <row r="13" spans="1:13" ht="21" customHeight="1" x14ac:dyDescent="0.2">
      <c r="A13" s="14" t="s">
        <v>32</v>
      </c>
      <c r="B13" s="18"/>
      <c r="C13" s="22"/>
      <c r="D13" s="23"/>
      <c r="E13" s="23"/>
      <c r="F13" s="23"/>
      <c r="G13" s="23"/>
      <c r="H13" s="4"/>
      <c r="I13" s="24"/>
      <c r="J13" s="4"/>
      <c r="K13" s="4"/>
      <c r="L13" s="25"/>
      <c r="M13" s="25"/>
    </row>
    <row r="14" spans="1:13" ht="4.5" customHeight="1" thickBot="1" x14ac:dyDescent="0.25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</row>
    <row r="15" spans="1:13" ht="3" customHeight="1" x14ac:dyDescent="0.2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</row>
    <row r="16" spans="1:13" ht="18" customHeight="1" x14ac:dyDescent="0.2">
      <c r="A16" s="147" t="s">
        <v>138</v>
      </c>
      <c r="B16" s="147"/>
      <c r="C16" s="7"/>
      <c r="D16" s="178" t="s">
        <v>30</v>
      </c>
      <c r="E16" s="178"/>
      <c r="F16" s="178"/>
      <c r="G16" s="178"/>
      <c r="H16" s="178"/>
      <c r="I16" s="178"/>
      <c r="J16" s="4"/>
      <c r="K16" s="4"/>
      <c r="L16" s="5"/>
      <c r="M16" s="5"/>
    </row>
    <row r="17" spans="1:16" ht="5.0999999999999996" customHeight="1" x14ac:dyDescent="0.2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</row>
    <row r="18" spans="1:16" ht="24.95" customHeight="1" x14ac:dyDescent="0.2">
      <c r="A18" s="14" t="s">
        <v>27</v>
      </c>
      <c r="B18" s="17"/>
      <c r="C18" s="15" t="s">
        <v>4</v>
      </c>
      <c r="D18" s="189"/>
      <c r="E18" s="189"/>
      <c r="F18" s="189"/>
      <c r="G18" s="189"/>
      <c r="H18" s="189"/>
      <c r="I18" s="189"/>
      <c r="J18" s="39" t="s">
        <v>11</v>
      </c>
      <c r="K18" s="185"/>
      <c r="L18" s="185"/>
      <c r="M18" s="185"/>
    </row>
    <row r="19" spans="1:16" ht="5.0999999999999996" customHeight="1" x14ac:dyDescent="0.2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</row>
    <row r="20" spans="1:16" ht="24.95" customHeight="1" x14ac:dyDescent="0.2">
      <c r="A20" s="14" t="s">
        <v>5</v>
      </c>
      <c r="B20" s="31"/>
      <c r="C20" s="15" t="s">
        <v>7</v>
      </c>
      <c r="D20" s="21"/>
      <c r="E20" s="15"/>
      <c r="H20" s="15" t="s">
        <v>124</v>
      </c>
      <c r="I20" s="42" t="str">
        <f>IF(O20=0,IF(P20=0,""),O20)</f>
        <v/>
      </c>
      <c r="J20" s="15" t="s">
        <v>9</v>
      </c>
      <c r="K20" s="184"/>
      <c r="L20" s="184"/>
      <c r="M20" s="184"/>
      <c r="O20" s="1">
        <f>IF(AND(D20&lt;&gt;"",K64&lt;&gt;""),CONCATENATE(TEXT((K64-DATE(YEAR(D20),MONTH(D20),DAY(D20)))/365*12,0)),0)</f>
        <v>0</v>
      </c>
      <c r="P20" s="1">
        <f>IF(AND(D20&lt;&gt;"",C77&lt;&gt;""),CONCATENATE(TEXT((C77-DATE(YEAR(D20),MONTH(D20),DAY(D20)))/365*12,0)),0)</f>
        <v>0</v>
      </c>
    </row>
    <row r="21" spans="1:16" ht="5.0999999999999996" customHeight="1" x14ac:dyDescent="0.2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</row>
    <row r="22" spans="1:16" ht="24.95" customHeight="1" x14ac:dyDescent="0.2">
      <c r="A22" s="14" t="s">
        <v>26</v>
      </c>
      <c r="B22" s="189"/>
      <c r="C22" s="189"/>
      <c r="D22" s="189"/>
      <c r="E22" s="189"/>
      <c r="F22" s="189"/>
      <c r="G22" s="189"/>
      <c r="H22" s="189"/>
      <c r="I22" s="189"/>
      <c r="J22" s="39" t="s">
        <v>21</v>
      </c>
      <c r="K22" s="179"/>
      <c r="L22" s="179"/>
      <c r="M22" s="179"/>
    </row>
    <row r="23" spans="1:16" ht="4.5" customHeight="1" x14ac:dyDescent="0.2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</row>
    <row r="24" spans="1:16" ht="21" customHeight="1" x14ac:dyDescent="0.2">
      <c r="A24" s="59" t="s">
        <v>123</v>
      </c>
      <c r="B24" s="59"/>
      <c r="C24" s="59"/>
      <c r="D24" s="192"/>
      <c r="E24" s="192"/>
      <c r="F24" s="192"/>
      <c r="G24" s="192"/>
      <c r="H24" s="192"/>
      <c r="I24" s="192"/>
      <c r="J24" s="192"/>
      <c r="K24" s="192"/>
      <c r="L24" s="192"/>
      <c r="M24" s="192"/>
    </row>
    <row r="25" spans="1:16" ht="18.75" customHeight="1" x14ac:dyDescent="0.25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</row>
    <row r="26" spans="1:16" ht="18.75" customHeight="1" x14ac:dyDescent="0.25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</row>
    <row r="27" spans="1:16" ht="18.75" customHeight="1" x14ac:dyDescent="0.25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</row>
    <row r="28" spans="1:16" ht="3" customHeight="1" thickBot="1" x14ac:dyDescent="0.2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</row>
    <row r="29" spans="1:16" ht="3" customHeight="1" x14ac:dyDescent="0.2">
      <c r="A29" s="205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</row>
    <row r="30" spans="1:16" ht="18" customHeight="1" x14ac:dyDescent="0.2">
      <c r="A30" s="147" t="s">
        <v>139</v>
      </c>
      <c r="B30" s="147"/>
      <c r="C30" s="7"/>
      <c r="D30" s="178" t="s">
        <v>28</v>
      </c>
      <c r="E30" s="178"/>
      <c r="F30" s="178"/>
      <c r="G30" s="178"/>
      <c r="H30" s="178"/>
      <c r="I30" s="178"/>
      <c r="J30" s="4"/>
      <c r="K30" s="4"/>
      <c r="L30" s="5"/>
      <c r="M30" s="5"/>
    </row>
    <row r="31" spans="1:16" ht="5.0999999999999996" customHeight="1" x14ac:dyDescent="0.2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</row>
    <row r="32" spans="1:16" ht="24.95" customHeight="1" x14ac:dyDescent="0.2">
      <c r="A32" s="14" t="s">
        <v>27</v>
      </c>
      <c r="B32" s="95"/>
      <c r="C32" s="15" t="s">
        <v>4</v>
      </c>
      <c r="D32" s="212"/>
      <c r="E32" s="212"/>
      <c r="F32" s="212"/>
      <c r="G32" s="212"/>
      <c r="H32" s="212"/>
      <c r="I32" s="212"/>
      <c r="J32" s="39" t="s">
        <v>127</v>
      </c>
      <c r="K32" s="35"/>
      <c r="L32" s="26" t="s">
        <v>128</v>
      </c>
      <c r="M32" s="34"/>
    </row>
    <row r="33" spans="1:16" ht="5.0999999999999996" customHeight="1" x14ac:dyDescent="0.2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</row>
    <row r="34" spans="1:16" ht="27" customHeight="1" x14ac:dyDescent="0.2">
      <c r="A34" s="26" t="s">
        <v>26</v>
      </c>
      <c r="B34" s="204"/>
      <c r="C34" s="204"/>
      <c r="D34" s="204"/>
      <c r="E34" s="204"/>
      <c r="F34" s="204"/>
      <c r="G34" s="204"/>
      <c r="H34" s="204"/>
      <c r="I34" s="204"/>
      <c r="J34" s="39" t="s">
        <v>21</v>
      </c>
      <c r="K34" s="179"/>
      <c r="L34" s="179"/>
      <c r="M34" s="179"/>
    </row>
    <row r="35" spans="1:16" ht="6" customHeight="1" x14ac:dyDescent="0.2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</row>
    <row r="36" spans="1:16" ht="29.25" customHeight="1" x14ac:dyDescent="0.2">
      <c r="A36" s="26" t="s">
        <v>22</v>
      </c>
      <c r="B36" s="204"/>
      <c r="C36" s="204"/>
      <c r="D36" s="204"/>
      <c r="E36" s="204"/>
      <c r="F36" s="204"/>
      <c r="G36" s="204"/>
      <c r="H36" s="204"/>
      <c r="I36" s="204"/>
      <c r="J36" s="39" t="s">
        <v>3</v>
      </c>
      <c r="K36" s="209"/>
      <c r="L36" s="209"/>
      <c r="M36" s="209"/>
    </row>
    <row r="37" spans="1:16" ht="6" customHeight="1" x14ac:dyDescent="0.2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</row>
    <row r="38" spans="1:16" ht="27" customHeight="1" x14ac:dyDescent="0.2">
      <c r="A38" s="191" t="s">
        <v>125</v>
      </c>
      <c r="B38" s="191"/>
      <c r="C38" s="41"/>
      <c r="D38" s="27"/>
      <c r="E38" s="188" t="s">
        <v>23</v>
      </c>
      <c r="F38" s="188"/>
      <c r="G38" s="43"/>
      <c r="H38" s="188" t="s">
        <v>130</v>
      </c>
      <c r="I38" s="188"/>
      <c r="J38" s="188"/>
      <c r="K38" s="211">
        <f>(C38*(G38/100))+C38</f>
        <v>0</v>
      </c>
      <c r="L38" s="211"/>
      <c r="M38" s="211"/>
    </row>
    <row r="39" spans="1:16" ht="5.25" customHeight="1" x14ac:dyDescent="0.2">
      <c r="A39" s="19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</row>
    <row r="40" spans="1:16" ht="27" customHeight="1" x14ac:dyDescent="0.2">
      <c r="A40" s="191" t="s">
        <v>43</v>
      </c>
      <c r="B40" s="191"/>
      <c r="C40" s="40">
        <f>D51</f>
        <v>0</v>
      </c>
      <c r="E40" s="188" t="s">
        <v>126</v>
      </c>
      <c r="F40" s="188"/>
      <c r="G40" s="211">
        <f>C40*C38</f>
        <v>0</v>
      </c>
      <c r="H40" s="211"/>
      <c r="I40" s="188" t="s">
        <v>50</v>
      </c>
      <c r="J40" s="188"/>
      <c r="K40" s="210"/>
      <c r="L40" s="210"/>
      <c r="M40" s="210"/>
    </row>
    <row r="41" spans="1:16" ht="7.5" customHeight="1" thickBot="1" x14ac:dyDescent="0.25">
      <c r="A41" s="206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</row>
    <row r="42" spans="1:16" ht="3" customHeight="1" x14ac:dyDescent="0.2">
      <c r="A42" s="12"/>
      <c r="B42" s="19"/>
      <c r="C42" s="19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6" ht="20.25" customHeight="1" thickBot="1" x14ac:dyDescent="0.25">
      <c r="A43" s="147" t="s">
        <v>34</v>
      </c>
      <c r="B43" s="147"/>
      <c r="C43" s="104"/>
      <c r="D43" s="104"/>
      <c r="E43" s="12"/>
      <c r="F43" s="147" t="s">
        <v>89</v>
      </c>
      <c r="G43" s="147"/>
      <c r="H43" s="147"/>
      <c r="I43" s="147"/>
      <c r="J43" s="147"/>
      <c r="K43" s="147"/>
      <c r="L43" s="147"/>
      <c r="M43" s="147"/>
    </row>
    <row r="44" spans="1:16" ht="19.5" customHeight="1" thickBot="1" x14ac:dyDescent="0.3">
      <c r="A44" s="107" t="s">
        <v>40</v>
      </c>
      <c r="B44" s="108"/>
      <c r="C44" s="108"/>
      <c r="D44" s="45" t="s">
        <v>39</v>
      </c>
      <c r="F44" s="109"/>
      <c r="G44" s="109"/>
      <c r="H44" s="109"/>
      <c r="I44" s="109"/>
      <c r="J44" s="109"/>
      <c r="K44" s="109"/>
      <c r="L44" s="109"/>
      <c r="M44" s="109"/>
      <c r="N44" s="28"/>
      <c r="O44" s="28"/>
      <c r="P44" s="28"/>
    </row>
    <row r="45" spans="1:16" ht="21" customHeight="1" x14ac:dyDescent="0.25">
      <c r="A45" s="198" t="s">
        <v>35</v>
      </c>
      <c r="B45" s="199"/>
      <c r="C45" s="200"/>
      <c r="D45" s="55"/>
      <c r="E45" s="36"/>
      <c r="F45" s="109"/>
      <c r="G45" s="109"/>
      <c r="H45" s="109"/>
      <c r="I45" s="109"/>
      <c r="J45" s="109"/>
      <c r="K45" s="109"/>
      <c r="L45" s="109"/>
      <c r="M45" s="109"/>
    </row>
    <row r="46" spans="1:16" ht="21" customHeight="1" x14ac:dyDescent="0.25">
      <c r="A46" s="150" t="s">
        <v>36</v>
      </c>
      <c r="B46" s="151"/>
      <c r="C46" s="152"/>
      <c r="D46" s="56"/>
      <c r="E46" s="36"/>
      <c r="F46" s="109"/>
      <c r="G46" s="109"/>
      <c r="H46" s="109"/>
      <c r="I46" s="109"/>
      <c r="J46" s="109"/>
      <c r="K46" s="109"/>
      <c r="L46" s="109"/>
      <c r="M46" s="109"/>
    </row>
    <row r="47" spans="1:16" ht="21" customHeight="1" x14ac:dyDescent="0.25">
      <c r="A47" s="150" t="s">
        <v>37</v>
      </c>
      <c r="B47" s="151"/>
      <c r="C47" s="152"/>
      <c r="D47" s="56"/>
      <c r="E47" s="36"/>
      <c r="F47" s="109"/>
      <c r="G47" s="109"/>
      <c r="H47" s="109"/>
      <c r="I47" s="109"/>
      <c r="J47" s="109"/>
      <c r="K47" s="109"/>
      <c r="L47" s="109"/>
      <c r="M47" s="109"/>
    </row>
    <row r="48" spans="1:16" ht="21" customHeight="1" x14ac:dyDescent="0.25">
      <c r="A48" s="150" t="s">
        <v>46</v>
      </c>
      <c r="B48" s="151"/>
      <c r="C48" s="152"/>
      <c r="D48" s="56"/>
      <c r="E48" s="36"/>
      <c r="F48" s="109"/>
      <c r="G48" s="109"/>
      <c r="H48" s="109"/>
      <c r="I48" s="109"/>
      <c r="J48" s="109"/>
      <c r="K48" s="109"/>
      <c r="L48" s="109"/>
      <c r="M48" s="109"/>
    </row>
    <row r="49" spans="1:17" ht="21" customHeight="1" thickBot="1" x14ac:dyDescent="0.3">
      <c r="A49" s="155" t="s">
        <v>38</v>
      </c>
      <c r="B49" s="156"/>
      <c r="C49" s="157"/>
      <c r="D49" s="57"/>
      <c r="E49" s="36"/>
      <c r="F49" s="109"/>
      <c r="G49" s="109"/>
      <c r="H49" s="109"/>
      <c r="I49" s="109"/>
      <c r="J49" s="109"/>
      <c r="K49" s="109"/>
      <c r="L49" s="109"/>
      <c r="M49" s="109"/>
    </row>
    <row r="50" spans="1:17" ht="21" customHeight="1" thickBot="1" x14ac:dyDescent="0.3">
      <c r="A50" s="201" t="s">
        <v>42</v>
      </c>
      <c r="B50" s="202"/>
      <c r="C50" s="203"/>
      <c r="D50" s="58">
        <f>SUM(D45:D49)</f>
        <v>0</v>
      </c>
      <c r="E50" s="32"/>
      <c r="F50" s="109"/>
      <c r="G50" s="109"/>
      <c r="H50" s="109"/>
      <c r="I50" s="109"/>
      <c r="J50" s="109"/>
      <c r="K50" s="109"/>
      <c r="L50" s="109"/>
      <c r="M50" s="109"/>
    </row>
    <row r="51" spans="1:17" ht="21" customHeight="1" thickBot="1" x14ac:dyDescent="0.3">
      <c r="A51" s="201" t="s">
        <v>41</v>
      </c>
      <c r="B51" s="202"/>
      <c r="C51" s="203"/>
      <c r="D51" s="38">
        <f>D50/60</f>
        <v>0</v>
      </c>
      <c r="E51" s="33"/>
      <c r="F51" s="109"/>
      <c r="G51" s="109"/>
      <c r="H51" s="109"/>
      <c r="I51" s="109"/>
      <c r="J51" s="109"/>
      <c r="K51" s="109"/>
      <c r="L51" s="109"/>
      <c r="M51" s="109"/>
    </row>
    <row r="52" spans="1:17" ht="3" customHeight="1" thickBot="1" x14ac:dyDescent="0.25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</row>
    <row r="53" spans="1:17" ht="7.5" customHeight="1" x14ac:dyDescent="0.25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</row>
    <row r="54" spans="1:17" ht="18" customHeight="1" thickBot="1" x14ac:dyDescent="0.3">
      <c r="A54" s="147" t="s">
        <v>19</v>
      </c>
      <c r="B54" s="147"/>
      <c r="C54" s="47"/>
      <c r="D54" s="47"/>
      <c r="E54" s="13"/>
      <c r="F54" s="13"/>
      <c r="H54" s="61" t="s">
        <v>140</v>
      </c>
      <c r="I54" s="61"/>
      <c r="J54" s="61"/>
      <c r="K54" s="13"/>
      <c r="N54" s="13"/>
    </row>
    <row r="55" spans="1:17" ht="17.25" customHeight="1" thickBot="1" x14ac:dyDescent="0.25">
      <c r="A55" s="167" t="s">
        <v>24</v>
      </c>
      <c r="B55" s="168"/>
      <c r="C55" s="168"/>
      <c r="D55" s="169"/>
      <c r="E55" s="175" t="s">
        <v>10</v>
      </c>
      <c r="F55" s="176"/>
      <c r="H55" s="118" t="s">
        <v>131</v>
      </c>
      <c r="I55" s="119"/>
      <c r="J55" s="119"/>
      <c r="K55" s="120"/>
      <c r="L55" s="171" t="s">
        <v>134</v>
      </c>
      <c r="M55" s="173" t="s">
        <v>133</v>
      </c>
      <c r="O55" s="87" t="s">
        <v>150</v>
      </c>
      <c r="P55" s="87" t="e">
        <f>VLOOKUP(B32,číselník!$A:$H,5,FALSE)</f>
        <v>#N/A</v>
      </c>
    </row>
    <row r="56" spans="1:17" ht="18" customHeight="1" thickBot="1" x14ac:dyDescent="0.25">
      <c r="A56" s="196" t="s">
        <v>126</v>
      </c>
      <c r="B56" s="197"/>
      <c r="C56" s="197"/>
      <c r="D56" s="197"/>
      <c r="E56" s="153" t="str">
        <f>IF(G40=0,"",G40)</f>
        <v/>
      </c>
      <c r="F56" s="154"/>
      <c r="H56" s="121"/>
      <c r="I56" s="122"/>
      <c r="J56" s="122"/>
      <c r="K56" s="123"/>
      <c r="L56" s="172"/>
      <c r="M56" s="174"/>
      <c r="O56" s="85" t="s">
        <v>151</v>
      </c>
      <c r="P56" s="85" t="e">
        <f>VLOOKUP(B32,číselník!$A:$H,6,FALSE)</f>
        <v>#N/A</v>
      </c>
    </row>
    <row r="57" spans="1:17" ht="18" customHeight="1" thickTop="1" x14ac:dyDescent="0.2">
      <c r="A57" s="158" t="s">
        <v>50</v>
      </c>
      <c r="B57" s="159"/>
      <c r="C57" s="159"/>
      <c r="D57" s="159"/>
      <c r="E57" s="162" t="str">
        <f>IF(K40=0,"",K40)</f>
        <v/>
      </c>
      <c r="F57" s="163"/>
      <c r="H57" s="124" t="s">
        <v>144</v>
      </c>
      <c r="I57" s="125"/>
      <c r="J57" s="125"/>
      <c r="K57" s="126"/>
      <c r="L57" s="72"/>
      <c r="M57" s="62">
        <v>0</v>
      </c>
      <c r="O57" s="1" t="s">
        <v>152</v>
      </c>
      <c r="P57" s="1" t="e">
        <f>VLOOKUP(B32,číselník!$A:$H,7,FALSE)</f>
        <v>#N/A</v>
      </c>
      <c r="Q57" s="1" t="e">
        <f>$E$60*P57</f>
        <v>#VALUE!</v>
      </c>
    </row>
    <row r="58" spans="1:17" ht="18" customHeight="1" x14ac:dyDescent="0.2">
      <c r="A58" s="158" t="s">
        <v>49</v>
      </c>
      <c r="B58" s="159"/>
      <c r="C58" s="159"/>
      <c r="D58" s="159"/>
      <c r="E58" s="162" t="str">
        <f>IF(SUM(E56:F57)=0,"",SUM(E56:F57))</f>
        <v/>
      </c>
      <c r="F58" s="163"/>
      <c r="H58" s="180" t="s">
        <v>142</v>
      </c>
      <c r="I58" s="181"/>
      <c r="J58" s="181"/>
      <c r="K58" s="182"/>
      <c r="L58" s="73"/>
      <c r="M58" s="63">
        <v>0.01</v>
      </c>
      <c r="O58" s="91" t="s">
        <v>240</v>
      </c>
      <c r="P58" s="85" t="s">
        <v>236</v>
      </c>
      <c r="Q58" s="86" t="e">
        <f>$E$60-Q57</f>
        <v>#VALUE!</v>
      </c>
    </row>
    <row r="59" spans="1:17" ht="18" customHeight="1" x14ac:dyDescent="0.2">
      <c r="A59" s="158" t="s">
        <v>23</v>
      </c>
      <c r="B59" s="159"/>
      <c r="C59" s="159"/>
      <c r="D59" s="159"/>
      <c r="E59" s="160" t="str">
        <f>IF(G38="","",G38)</f>
        <v/>
      </c>
      <c r="F59" s="161"/>
      <c r="H59" s="164" t="s">
        <v>132</v>
      </c>
      <c r="I59" s="165"/>
      <c r="J59" s="165"/>
      <c r="K59" s="166"/>
      <c r="L59" s="73"/>
      <c r="M59" s="63">
        <v>0.01</v>
      </c>
      <c r="O59" s="91" t="s">
        <v>151</v>
      </c>
      <c r="P59" s="85" t="s">
        <v>237</v>
      </c>
      <c r="Q59" s="91" t="e">
        <f>IF(P56&lt;Q58,P56,Q58)</f>
        <v>#N/A</v>
      </c>
    </row>
    <row r="60" spans="1:17" ht="18" customHeight="1" thickBot="1" x14ac:dyDescent="0.25">
      <c r="A60" s="142" t="s">
        <v>48</v>
      </c>
      <c r="B60" s="143"/>
      <c r="C60" s="143"/>
      <c r="D60" s="143"/>
      <c r="E60" s="148" t="str">
        <f>IF(E58="","",(E58/100*E59)+E58)</f>
        <v/>
      </c>
      <c r="F60" s="149"/>
      <c r="H60" s="135" t="s">
        <v>143</v>
      </c>
      <c r="I60" s="136"/>
      <c r="J60" s="136"/>
      <c r="K60" s="137"/>
      <c r="L60" s="74"/>
      <c r="M60" s="64">
        <v>0.05</v>
      </c>
      <c r="O60" s="92" t="s">
        <v>240</v>
      </c>
      <c r="P60" s="87" t="s">
        <v>238</v>
      </c>
      <c r="Q60" s="87" t="e">
        <f>IF(P55&lt;Q57,P55,Q57)</f>
        <v>#N/A</v>
      </c>
    </row>
    <row r="61" spans="1:17" ht="16.5" customHeight="1" x14ac:dyDescent="0.2">
      <c r="A61" s="132" t="s">
        <v>135</v>
      </c>
      <c r="B61" s="133"/>
      <c r="C61" s="133"/>
      <c r="D61" s="134"/>
      <c r="E61" s="144" t="e">
        <f>Q65</f>
        <v>#N/A</v>
      </c>
      <c r="F61" s="145"/>
      <c r="G61" s="66"/>
      <c r="H61" s="138" t="s">
        <v>15</v>
      </c>
      <c r="I61" s="138"/>
      <c r="J61" s="66"/>
      <c r="K61" s="66"/>
      <c r="L61" s="66"/>
      <c r="M61" s="66"/>
      <c r="N61" s="1" t="e">
        <f>E60*IF(ISERROR(VLOOKUP("X",L57:M60,2,0)),0,VLOOKUP("x",L57:M60,2,0))</f>
        <v>#VALUE!</v>
      </c>
      <c r="O61" s="92" t="s">
        <v>150</v>
      </c>
      <c r="P61" s="87" t="s">
        <v>237</v>
      </c>
      <c r="Q61" s="92" t="e">
        <f>E60-Q60</f>
        <v>#VALUE!</v>
      </c>
    </row>
    <row r="62" spans="1:17" ht="16.5" customHeight="1" x14ac:dyDescent="0.2">
      <c r="A62" s="158" t="s">
        <v>136</v>
      </c>
      <c r="B62" s="159"/>
      <c r="C62" s="159"/>
      <c r="D62" s="159"/>
      <c r="E62" s="144" t="e">
        <f>E60-E61</f>
        <v>#VALUE!</v>
      </c>
      <c r="F62" s="145"/>
      <c r="G62" s="65"/>
      <c r="H62" s="65"/>
      <c r="I62" s="65"/>
      <c r="J62" s="65"/>
      <c r="K62" s="65"/>
      <c r="L62" s="65"/>
      <c r="M62" s="65"/>
      <c r="O62" s="94" t="s">
        <v>241</v>
      </c>
      <c r="P62" s="88" t="s">
        <v>238</v>
      </c>
      <c r="Q62" s="88" t="e">
        <f>E60*P57</f>
        <v>#VALUE!</v>
      </c>
    </row>
    <row r="63" spans="1:17" ht="18" customHeight="1" thickBot="1" x14ac:dyDescent="0.25">
      <c r="A63" s="127" t="s">
        <v>137</v>
      </c>
      <c r="B63" s="128"/>
      <c r="C63" s="128"/>
      <c r="D63" s="128"/>
      <c r="E63" s="140" t="e">
        <f>IF(ISERR(ROUND(E61,0)),"",ROUND(E61,0))</f>
        <v>#N/A</v>
      </c>
      <c r="F63" s="141"/>
      <c r="G63" s="65"/>
      <c r="H63" s="65"/>
      <c r="I63" s="65"/>
      <c r="J63" s="65"/>
      <c r="K63" s="65"/>
      <c r="L63" s="65"/>
      <c r="M63" s="65"/>
      <c r="O63" s="94" t="s">
        <v>242</v>
      </c>
      <c r="P63" s="88" t="s">
        <v>237</v>
      </c>
      <c r="Q63" s="93" t="e">
        <f>E60-Q62</f>
        <v>#VALUE!</v>
      </c>
    </row>
    <row r="64" spans="1:17" ht="18" customHeight="1" thickBot="1" x14ac:dyDescent="0.3">
      <c r="A64" s="129" t="s">
        <v>20</v>
      </c>
      <c r="B64" s="130"/>
      <c r="C64" s="130"/>
      <c r="D64" s="131"/>
      <c r="E64" s="113" t="str">
        <f>IF(ISERR(ROUND(E62,0)),"",ROUND(E62,0))</f>
        <v/>
      </c>
      <c r="F64" s="114"/>
      <c r="G64" s="65"/>
      <c r="H64" s="111"/>
      <c r="I64" s="111"/>
      <c r="J64" s="65"/>
      <c r="K64" s="115"/>
      <c r="L64" s="116"/>
      <c r="M64" s="65"/>
    </row>
    <row r="65" spans="1:17" ht="18" customHeight="1" x14ac:dyDescent="0.2">
      <c r="A65" s="104"/>
      <c r="B65" s="104"/>
      <c r="C65" s="12"/>
      <c r="D65" s="12"/>
      <c r="E65" s="12"/>
      <c r="F65" s="12"/>
      <c r="G65" s="10"/>
      <c r="H65" s="139" t="s">
        <v>16</v>
      </c>
      <c r="I65" s="139"/>
      <c r="J65" s="46"/>
      <c r="K65" s="117" t="s">
        <v>17</v>
      </c>
      <c r="L65" s="117"/>
      <c r="M65" s="9"/>
      <c r="N65" s="9"/>
      <c r="O65" s="89" t="s">
        <v>239</v>
      </c>
      <c r="P65" s="90"/>
      <c r="Q65" s="90" t="e">
        <f>IF(P55-P56=0,Q63,IF(P55-P56&lt;0,Q59,Q61))</f>
        <v>#N/A</v>
      </c>
    </row>
    <row r="66" spans="1:17" ht="18" customHeight="1" x14ac:dyDescent="0.2">
      <c r="A66" s="68"/>
      <c r="B66" s="68"/>
      <c r="C66" s="12"/>
      <c r="D66" s="12"/>
      <c r="E66" s="12"/>
      <c r="F66" s="12"/>
      <c r="G66" s="10"/>
      <c r="H66" s="60"/>
      <c r="I66" s="60"/>
      <c r="J66" s="75"/>
      <c r="K66" s="76"/>
      <c r="L66" s="76"/>
      <c r="M66" s="9"/>
      <c r="N66" s="9"/>
      <c r="O66" s="11"/>
      <c r="P66" s="11"/>
    </row>
    <row r="67" spans="1:17" ht="18" customHeight="1" x14ac:dyDescent="0.2">
      <c r="A67" s="68"/>
      <c r="B67" s="68"/>
      <c r="C67" s="12"/>
      <c r="D67" s="12"/>
      <c r="E67" s="12"/>
      <c r="F67" s="12"/>
      <c r="G67" s="10"/>
      <c r="H67" s="60"/>
      <c r="I67" s="60"/>
      <c r="J67" s="75"/>
      <c r="K67" s="76"/>
      <c r="L67" s="76"/>
      <c r="M67" s="9"/>
      <c r="N67" s="9"/>
      <c r="O67" s="11"/>
      <c r="P67" s="11"/>
    </row>
    <row r="68" spans="1:17" ht="18" customHeight="1" x14ac:dyDescent="0.2">
      <c r="A68" s="68"/>
      <c r="B68" s="68"/>
      <c r="C68" s="12"/>
      <c r="D68" s="12"/>
      <c r="E68" s="12"/>
      <c r="F68" s="12"/>
      <c r="G68" s="10"/>
      <c r="H68" s="60"/>
      <c r="J68" s="78"/>
      <c r="K68" s="78"/>
      <c r="L68" s="77"/>
      <c r="N68" s="9"/>
      <c r="O68" s="11"/>
      <c r="P68" s="11"/>
    </row>
    <row r="69" spans="1:17" ht="20.25" customHeight="1" x14ac:dyDescent="0.2">
      <c r="J69" s="78"/>
      <c r="K69" s="78"/>
      <c r="L69" s="77"/>
      <c r="N69" s="29"/>
      <c r="O69" s="29"/>
      <c r="P69" s="29"/>
    </row>
    <row r="70" spans="1:17" ht="20.25" customHeight="1" x14ac:dyDescent="0.2">
      <c r="A70" s="67" t="s">
        <v>45</v>
      </c>
      <c r="B70" s="67"/>
      <c r="C70" s="104"/>
      <c r="D70" s="104"/>
      <c r="E70" s="104"/>
      <c r="F70" s="104"/>
      <c r="G70" s="104"/>
      <c r="H70" s="104"/>
      <c r="I70" s="70"/>
      <c r="J70" s="112" t="s">
        <v>18</v>
      </c>
      <c r="K70" s="112"/>
      <c r="L70" s="112"/>
      <c r="M70" s="68"/>
      <c r="N70" s="29"/>
      <c r="O70" s="29"/>
      <c r="P70" s="29"/>
    </row>
    <row r="71" spans="1:17" ht="20.25" customHeight="1" x14ac:dyDescent="0.25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29"/>
      <c r="O71" s="29"/>
      <c r="P71" s="29"/>
    </row>
    <row r="72" spans="1:17" ht="20.25" customHeight="1" x14ac:dyDescent="0.25">
      <c r="A72" s="100"/>
      <c r="B72" s="100"/>
      <c r="C72" s="110"/>
      <c r="D72" s="110"/>
      <c r="E72" s="100"/>
      <c r="F72" s="100"/>
      <c r="G72" s="100"/>
      <c r="H72" s="100"/>
      <c r="I72" s="100"/>
      <c r="J72" s="100"/>
      <c r="K72" s="100"/>
      <c r="L72" s="100"/>
      <c r="M72" s="100"/>
      <c r="N72" s="30"/>
      <c r="O72" s="30"/>
      <c r="P72" s="30"/>
    </row>
    <row r="73" spans="1:17" ht="20.25" customHeight="1" x14ac:dyDescent="0.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30"/>
      <c r="O73" s="30"/>
      <c r="P73" s="30"/>
    </row>
    <row r="74" spans="1:17" ht="20.25" customHeight="1" x14ac:dyDescent="0.25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30"/>
      <c r="O74" s="30"/>
      <c r="P74" s="30"/>
    </row>
    <row r="75" spans="1:17" ht="4.5" customHeight="1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30"/>
      <c r="O75" s="30"/>
      <c r="P75" s="30"/>
    </row>
    <row r="76" spans="1:17" ht="15.75" customHeight="1" x14ac:dyDescent="0.2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30"/>
      <c r="O76" s="30"/>
      <c r="P76" s="30"/>
    </row>
    <row r="77" spans="1:17" ht="15" customHeight="1" x14ac:dyDescent="0.25">
      <c r="A77" s="102" t="s">
        <v>6</v>
      </c>
      <c r="B77" s="102"/>
      <c r="C77" s="103"/>
      <c r="D77" s="103"/>
      <c r="H77" s="99"/>
      <c r="I77" s="99"/>
      <c r="J77" s="69"/>
      <c r="L77" s="20"/>
    </row>
    <row r="78" spans="1:17" ht="18" customHeight="1" x14ac:dyDescent="0.2">
      <c r="A78" s="104"/>
      <c r="B78" s="104"/>
      <c r="C78" s="12"/>
      <c r="D78" s="12"/>
      <c r="E78" s="12"/>
      <c r="F78" s="12"/>
      <c r="G78" s="10"/>
      <c r="H78" s="146" t="s">
        <v>8</v>
      </c>
      <c r="I78" s="146"/>
      <c r="J78" s="9"/>
      <c r="K78" s="9"/>
      <c r="L78" s="9"/>
      <c r="M78" s="9"/>
      <c r="N78" s="9"/>
      <c r="O78" s="11"/>
      <c r="P78" s="11"/>
    </row>
    <row r="79" spans="1:17" ht="24.95" customHeight="1" x14ac:dyDescent="0.2">
      <c r="A79" s="147" t="s">
        <v>90</v>
      </c>
      <c r="B79" s="147"/>
    </row>
    <row r="80" spans="1:17" ht="24.95" customHeight="1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1:13" ht="24.95" customHeight="1" x14ac:dyDescent="0.2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1:13" ht="24.95" customHeight="1" x14ac:dyDescent="0.2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1:13" ht="24.95" customHeight="1" x14ac:dyDescent="0.2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1:13" ht="24.95" customHeight="1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1:13" ht="24.95" customHeight="1" x14ac:dyDescent="0.2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1:13" ht="24.95" customHeight="1" x14ac:dyDescent="0.2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1:13" ht="24.95" customHeight="1" x14ac:dyDescent="0.2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1:13" ht="24.95" customHeight="1" x14ac:dyDescent="0.2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1:13" ht="24.95" customHeight="1" x14ac:dyDescent="0.2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1:13" ht="24.95" customHeight="1" x14ac:dyDescent="0.2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1:13" ht="24.95" customHeight="1" x14ac:dyDescent="0.2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1:13" ht="24.95" customHeight="1" x14ac:dyDescent="0.2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1:13" ht="24.95" customHeight="1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1:13" ht="24.95" customHeight="1" x14ac:dyDescent="0.2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1:13" ht="24.95" customHeight="1" x14ac:dyDescent="0.2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1:13" ht="24.95" customHeight="1" x14ac:dyDescent="0.2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1:13" ht="24.95" customHeight="1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9" spans="1:13" x14ac:dyDescent="0.2">
      <c r="A99" s="20" t="s">
        <v>44</v>
      </c>
      <c r="M99" s="20" t="s">
        <v>254</v>
      </c>
    </row>
  </sheetData>
  <sheetProtection algorithmName="SHA-512" hashValue="Gr8HSjNv/6ceT07NfxvRDUp0NpRlyyxqd1ZNyiGSsv7iw1nOzadD391GIIygbSfy+mBdKwJnRSt6hI/J/sA26g==" saltValue="OYTOZJW/foIclL7RMnLbiA==" spinCount="100000" sheet="1" scenarios="1"/>
  <mergeCells count="150">
    <mergeCell ref="A3:M3"/>
    <mergeCell ref="A5:M5"/>
    <mergeCell ref="A6:M6"/>
    <mergeCell ref="A8:M8"/>
    <mergeCell ref="A35:M35"/>
    <mergeCell ref="A14:M14"/>
    <mergeCell ref="A10:M10"/>
    <mergeCell ref="A12:M12"/>
    <mergeCell ref="A4:C4"/>
    <mergeCell ref="H4:I4"/>
    <mergeCell ref="K4:M4"/>
    <mergeCell ref="B11:G11"/>
    <mergeCell ref="A16:B16"/>
    <mergeCell ref="A26:M26"/>
    <mergeCell ref="B34:I34"/>
    <mergeCell ref="A17:M17"/>
    <mergeCell ref="A25:M25"/>
    <mergeCell ref="A19:M19"/>
    <mergeCell ref="K34:M34"/>
    <mergeCell ref="A31:M31"/>
    <mergeCell ref="A33:M33"/>
    <mergeCell ref="A27:M27"/>
    <mergeCell ref="A29:M29"/>
    <mergeCell ref="A7:B7"/>
    <mergeCell ref="A45:C45"/>
    <mergeCell ref="A30:B30"/>
    <mergeCell ref="A46:C46"/>
    <mergeCell ref="A51:C51"/>
    <mergeCell ref="B36:I36"/>
    <mergeCell ref="A40:B40"/>
    <mergeCell ref="E40:F40"/>
    <mergeCell ref="A15:M15"/>
    <mergeCell ref="F50:M50"/>
    <mergeCell ref="F48:M48"/>
    <mergeCell ref="A48:C48"/>
    <mergeCell ref="A41:M41"/>
    <mergeCell ref="A28:M28"/>
    <mergeCell ref="A37:M37"/>
    <mergeCell ref="K36:M36"/>
    <mergeCell ref="H38:J38"/>
    <mergeCell ref="K40:M40"/>
    <mergeCell ref="G40:H40"/>
    <mergeCell ref="I40:J40"/>
    <mergeCell ref="E38:F38"/>
    <mergeCell ref="K38:M38"/>
    <mergeCell ref="D30:I30"/>
    <mergeCell ref="D32:I32"/>
    <mergeCell ref="A50:C50"/>
    <mergeCell ref="D16:I16"/>
    <mergeCell ref="K22:M22"/>
    <mergeCell ref="H58:K58"/>
    <mergeCell ref="A54:B54"/>
    <mergeCell ref="A2:M2"/>
    <mergeCell ref="K20:M20"/>
    <mergeCell ref="K18:M18"/>
    <mergeCell ref="K11:M11"/>
    <mergeCell ref="K9:M9"/>
    <mergeCell ref="E4:G4"/>
    <mergeCell ref="D18:I18"/>
    <mergeCell ref="B9:C9"/>
    <mergeCell ref="F43:M43"/>
    <mergeCell ref="A38:B38"/>
    <mergeCell ref="A43:B43"/>
    <mergeCell ref="C43:D43"/>
    <mergeCell ref="D24:M24"/>
    <mergeCell ref="A21:M21"/>
    <mergeCell ref="A23:M23"/>
    <mergeCell ref="A39:M39"/>
    <mergeCell ref="B22:I22"/>
    <mergeCell ref="A58:D58"/>
    <mergeCell ref="A56:D56"/>
    <mergeCell ref="E9:I9"/>
    <mergeCell ref="A71:M71"/>
    <mergeCell ref="A65:B65"/>
    <mergeCell ref="H78:I78"/>
    <mergeCell ref="A79:B79"/>
    <mergeCell ref="E60:F60"/>
    <mergeCell ref="A47:C47"/>
    <mergeCell ref="E56:F56"/>
    <mergeCell ref="A49:C49"/>
    <mergeCell ref="F47:M47"/>
    <mergeCell ref="F51:M51"/>
    <mergeCell ref="F49:M49"/>
    <mergeCell ref="A59:D59"/>
    <mergeCell ref="E59:F59"/>
    <mergeCell ref="E57:F57"/>
    <mergeCell ref="E58:F58"/>
    <mergeCell ref="A57:D57"/>
    <mergeCell ref="H59:K59"/>
    <mergeCell ref="A55:D55"/>
    <mergeCell ref="A53:M53"/>
    <mergeCell ref="L55:L56"/>
    <mergeCell ref="M55:M56"/>
    <mergeCell ref="E55:F55"/>
    <mergeCell ref="A52:M52"/>
    <mergeCell ref="A62:D62"/>
    <mergeCell ref="A63:D63"/>
    <mergeCell ref="A64:D64"/>
    <mergeCell ref="A61:D61"/>
    <mergeCell ref="H60:K60"/>
    <mergeCell ref="H61:I61"/>
    <mergeCell ref="H65:I65"/>
    <mergeCell ref="E63:F63"/>
    <mergeCell ref="A60:D60"/>
    <mergeCell ref="E61:F61"/>
    <mergeCell ref="E62:F62"/>
    <mergeCell ref="K1:L1"/>
    <mergeCell ref="A44:C44"/>
    <mergeCell ref="F45:M45"/>
    <mergeCell ref="F46:M46"/>
    <mergeCell ref="F44:M44"/>
    <mergeCell ref="A93:M93"/>
    <mergeCell ref="A72:B72"/>
    <mergeCell ref="C70:D70"/>
    <mergeCell ref="G70:H70"/>
    <mergeCell ref="C72:D72"/>
    <mergeCell ref="A83:M83"/>
    <mergeCell ref="A84:M84"/>
    <mergeCell ref="A85:M85"/>
    <mergeCell ref="A82:M82"/>
    <mergeCell ref="A91:M91"/>
    <mergeCell ref="H64:I64"/>
    <mergeCell ref="J70:L70"/>
    <mergeCell ref="E70:F70"/>
    <mergeCell ref="E64:F64"/>
    <mergeCell ref="K64:L64"/>
    <mergeCell ref="K65:L65"/>
    <mergeCell ref="A81:M81"/>
    <mergeCell ref="H55:K56"/>
    <mergeCell ref="H57:K57"/>
    <mergeCell ref="A97:M97"/>
    <mergeCell ref="A94:M94"/>
    <mergeCell ref="A95:M95"/>
    <mergeCell ref="A96:M96"/>
    <mergeCell ref="A89:M89"/>
    <mergeCell ref="H77:I77"/>
    <mergeCell ref="E72:M72"/>
    <mergeCell ref="A73:I73"/>
    <mergeCell ref="J73:M73"/>
    <mergeCell ref="A74:I74"/>
    <mergeCell ref="J74:M74"/>
    <mergeCell ref="A77:B77"/>
    <mergeCell ref="C77:D77"/>
    <mergeCell ref="A78:B78"/>
    <mergeCell ref="A80:M80"/>
    <mergeCell ref="A92:M92"/>
    <mergeCell ref="A86:M86"/>
    <mergeCell ref="A87:M87"/>
    <mergeCell ref="A88:M88"/>
    <mergeCell ref="A90:M90"/>
  </mergeCells>
  <phoneticPr fontId="1" type="noConversion"/>
  <dataValidations disablePrompts="1" count="2">
    <dataValidation type="list" allowBlank="1" showInputMessage="1" showErrorMessage="1" sqref="B20" xr:uid="{00000000-0002-0000-0000-000000000000}">
      <formula1>"6,12,24,48,60"</formula1>
    </dataValidation>
    <dataValidation type="textLength" allowBlank="1" showInputMessage="1" showErrorMessage="1" error="Číslo pojištěnce musí mít 9 nebo 10 znaků, bez lomítka." sqref="K9:M9" xr:uid="{00000000-0002-0000-0000-000001000000}">
      <formula1>9</formula1>
      <formula2>10</formula2>
    </dataValidation>
  </dataValidations>
  <printOptions horizontalCentered="1"/>
  <pageMargins left="0.31496062992125984" right="0.27559055118110237" top="0" bottom="0" header="0.27559055118110237" footer="0.27559055118110237"/>
  <pageSetup paperSize="9" scale="7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D66"/>
  <sheetViews>
    <sheetView topLeftCell="A22" zoomScaleNormal="100" workbookViewId="0">
      <selection activeCell="B57" sqref="B57"/>
    </sheetView>
  </sheetViews>
  <sheetFormatPr defaultColWidth="9.140625" defaultRowHeight="12.75" x14ac:dyDescent="0.2"/>
  <cols>
    <col min="1" max="1" width="32.85546875" style="51" customWidth="1"/>
    <col min="2" max="2" width="73.42578125" style="51" customWidth="1"/>
    <col min="3" max="3" width="15.140625" style="54" customWidth="1"/>
    <col min="4" max="16384" width="9.140625" style="51"/>
  </cols>
  <sheetData>
    <row r="1" spans="1:4" ht="33.75" customHeight="1" x14ac:dyDescent="0.25">
      <c r="A1" s="48" t="s">
        <v>74</v>
      </c>
      <c r="B1" s="48" t="s">
        <v>75</v>
      </c>
      <c r="C1" s="49" t="s">
        <v>121</v>
      </c>
      <c r="D1" s="50" t="s">
        <v>122</v>
      </c>
    </row>
    <row r="2" spans="1:4" x14ac:dyDescent="0.2">
      <c r="A2" s="52" t="s">
        <v>96</v>
      </c>
      <c r="B2" s="53"/>
      <c r="C2" s="54" t="s">
        <v>52</v>
      </c>
    </row>
    <row r="3" spans="1:4" x14ac:dyDescent="0.2">
      <c r="A3" s="52"/>
      <c r="B3" s="53"/>
    </row>
    <row r="4" spans="1:4" x14ac:dyDescent="0.2">
      <c r="A4" s="52" t="s">
        <v>31</v>
      </c>
      <c r="B4" s="53"/>
      <c r="C4" s="54" t="s">
        <v>55</v>
      </c>
    </row>
    <row r="5" spans="1:4" x14ac:dyDescent="0.2">
      <c r="A5" s="52" t="s">
        <v>118</v>
      </c>
      <c r="C5" s="54" t="s">
        <v>52</v>
      </c>
    </row>
    <row r="6" spans="1:4" x14ac:dyDescent="0.2">
      <c r="A6" s="52"/>
    </row>
    <row r="7" spans="1:4" x14ac:dyDescent="0.2">
      <c r="A7" s="52" t="s">
        <v>59</v>
      </c>
    </row>
    <row r="8" spans="1:4" x14ac:dyDescent="0.2">
      <c r="A8" s="51" t="s">
        <v>70</v>
      </c>
      <c r="C8" s="54" t="s">
        <v>52</v>
      </c>
    </row>
    <row r="9" spans="1:4" x14ac:dyDescent="0.2">
      <c r="A9" s="51" t="s">
        <v>95</v>
      </c>
      <c r="C9" s="54" t="s">
        <v>52</v>
      </c>
    </row>
    <row r="10" spans="1:4" x14ac:dyDescent="0.2">
      <c r="A10" s="51" t="s">
        <v>97</v>
      </c>
      <c r="B10" s="51" t="s">
        <v>53</v>
      </c>
      <c r="C10" s="54" t="s">
        <v>52</v>
      </c>
    </row>
    <row r="11" spans="1:4" x14ac:dyDescent="0.2">
      <c r="A11" s="51" t="s">
        <v>98</v>
      </c>
      <c r="B11" s="51" t="s">
        <v>99</v>
      </c>
      <c r="C11" s="54" t="s">
        <v>52</v>
      </c>
    </row>
    <row r="12" spans="1:4" x14ac:dyDescent="0.2">
      <c r="A12" s="51" t="s">
        <v>100</v>
      </c>
      <c r="B12" s="51" t="s">
        <v>101</v>
      </c>
      <c r="C12" s="54" t="s">
        <v>52</v>
      </c>
    </row>
    <row r="13" spans="1:4" x14ac:dyDescent="0.2">
      <c r="A13" s="51" t="s">
        <v>86</v>
      </c>
      <c r="B13" s="51" t="s">
        <v>54</v>
      </c>
      <c r="C13" s="54" t="s">
        <v>55</v>
      </c>
    </row>
    <row r="14" spans="1:4" x14ac:dyDescent="0.2">
      <c r="A14" s="51" t="s">
        <v>102</v>
      </c>
      <c r="B14" s="51" t="s">
        <v>56</v>
      </c>
      <c r="C14" s="54" t="s">
        <v>52</v>
      </c>
    </row>
    <row r="16" spans="1:4" x14ac:dyDescent="0.2">
      <c r="A16" s="52" t="s">
        <v>30</v>
      </c>
    </row>
    <row r="17" spans="1:3" x14ac:dyDescent="0.2">
      <c r="A17" s="51" t="s">
        <v>103</v>
      </c>
      <c r="B17" s="51" t="s">
        <v>58</v>
      </c>
      <c r="C17" s="54" t="s">
        <v>120</v>
      </c>
    </row>
    <row r="18" spans="1:3" x14ac:dyDescent="0.2">
      <c r="A18" s="51" t="s">
        <v>104</v>
      </c>
      <c r="B18" s="51" t="s">
        <v>57</v>
      </c>
      <c r="C18" s="54" t="s">
        <v>120</v>
      </c>
    </row>
    <row r="19" spans="1:3" x14ac:dyDescent="0.2">
      <c r="A19" s="51" t="s">
        <v>105</v>
      </c>
      <c r="B19" s="51" t="s">
        <v>106</v>
      </c>
      <c r="C19" s="54" t="s">
        <v>120</v>
      </c>
    </row>
    <row r="20" spans="1:3" x14ac:dyDescent="0.2">
      <c r="A20" s="51" t="s">
        <v>107</v>
      </c>
      <c r="B20" s="51" t="s">
        <v>108</v>
      </c>
      <c r="C20" s="54" t="s">
        <v>120</v>
      </c>
    </row>
    <row r="21" spans="1:3" x14ac:dyDescent="0.2">
      <c r="A21" s="51" t="s">
        <v>77</v>
      </c>
      <c r="B21" s="51" t="s">
        <v>78</v>
      </c>
      <c r="C21" s="54" t="s">
        <v>120</v>
      </c>
    </row>
    <row r="22" spans="1:3" x14ac:dyDescent="0.2">
      <c r="A22" s="51" t="s">
        <v>76</v>
      </c>
      <c r="B22" s="51" t="s">
        <v>67</v>
      </c>
      <c r="C22" s="54" t="s">
        <v>66</v>
      </c>
    </row>
    <row r="23" spans="1:3" x14ac:dyDescent="0.2">
      <c r="A23" s="51" t="s">
        <v>79</v>
      </c>
      <c r="B23" s="51" t="s">
        <v>94</v>
      </c>
      <c r="C23" s="54" t="s">
        <v>120</v>
      </c>
    </row>
    <row r="24" spans="1:3" x14ac:dyDescent="0.2">
      <c r="A24" s="51" t="s">
        <v>61</v>
      </c>
      <c r="B24" s="51" t="s">
        <v>109</v>
      </c>
      <c r="C24" s="54" t="s">
        <v>120</v>
      </c>
    </row>
    <row r="25" spans="1:3" x14ac:dyDescent="0.2">
      <c r="A25" s="51" t="s">
        <v>62</v>
      </c>
      <c r="B25" s="51" t="s">
        <v>110</v>
      </c>
      <c r="C25" s="54" t="s">
        <v>120</v>
      </c>
    </row>
    <row r="26" spans="1:3" x14ac:dyDescent="0.2">
      <c r="A26" s="51" t="s">
        <v>33</v>
      </c>
      <c r="B26" s="51" t="s">
        <v>80</v>
      </c>
      <c r="C26" s="54" t="s">
        <v>120</v>
      </c>
    </row>
    <row r="28" spans="1:3" x14ac:dyDescent="0.2">
      <c r="A28" s="52" t="s">
        <v>28</v>
      </c>
    </row>
    <row r="29" spans="1:3" x14ac:dyDescent="0.2">
      <c r="A29" s="51" t="s">
        <v>103</v>
      </c>
      <c r="B29" s="51" t="s">
        <v>58</v>
      </c>
      <c r="C29" s="54" t="s">
        <v>52</v>
      </c>
    </row>
    <row r="30" spans="1:3" x14ac:dyDescent="0.2">
      <c r="A30" s="51" t="s">
        <v>104</v>
      </c>
      <c r="B30" s="51" t="s">
        <v>57</v>
      </c>
      <c r="C30" s="54" t="s">
        <v>52</v>
      </c>
    </row>
    <row r="31" spans="1:3" x14ac:dyDescent="0.2">
      <c r="A31" s="51" t="s">
        <v>111</v>
      </c>
      <c r="B31" s="51" t="s">
        <v>129</v>
      </c>
      <c r="C31" s="54" t="s">
        <v>52</v>
      </c>
    </row>
    <row r="32" spans="1:3" x14ac:dyDescent="0.2">
      <c r="A32" s="51" t="s">
        <v>112</v>
      </c>
      <c r="B32" s="51" t="s">
        <v>129</v>
      </c>
      <c r="C32" s="54" t="s">
        <v>52</v>
      </c>
    </row>
    <row r="33" spans="1:3" x14ac:dyDescent="0.2">
      <c r="A33" s="51" t="s">
        <v>61</v>
      </c>
      <c r="B33" s="51" t="s">
        <v>81</v>
      </c>
      <c r="C33" s="54" t="s">
        <v>52</v>
      </c>
    </row>
    <row r="34" spans="1:3" x14ac:dyDescent="0.2">
      <c r="A34" s="51" t="s">
        <v>62</v>
      </c>
      <c r="B34" s="51" t="s">
        <v>85</v>
      </c>
      <c r="C34" s="54" t="s">
        <v>52</v>
      </c>
    </row>
    <row r="35" spans="1:3" x14ac:dyDescent="0.2">
      <c r="A35" s="51" t="s">
        <v>63</v>
      </c>
      <c r="B35" s="51" t="s">
        <v>113</v>
      </c>
      <c r="C35" s="54" t="s">
        <v>52</v>
      </c>
    </row>
    <row r="36" spans="1:3" x14ac:dyDescent="0.2">
      <c r="A36" s="51" t="s">
        <v>86</v>
      </c>
      <c r="B36" s="51" t="s">
        <v>87</v>
      </c>
      <c r="C36" s="54" t="s">
        <v>52</v>
      </c>
    </row>
    <row r="37" spans="1:3" x14ac:dyDescent="0.2">
      <c r="A37" s="51" t="s">
        <v>88</v>
      </c>
      <c r="B37" s="51" t="s">
        <v>82</v>
      </c>
      <c r="C37" s="54" t="s">
        <v>52</v>
      </c>
    </row>
    <row r="38" spans="1:3" x14ac:dyDescent="0.2">
      <c r="A38" s="51" t="s">
        <v>64</v>
      </c>
      <c r="B38" s="51" t="s">
        <v>83</v>
      </c>
      <c r="C38" s="54" t="s">
        <v>52</v>
      </c>
    </row>
    <row r="39" spans="1:3" x14ac:dyDescent="0.2">
      <c r="A39" s="51" t="s">
        <v>114</v>
      </c>
      <c r="C39" s="54" t="s">
        <v>66</v>
      </c>
    </row>
    <row r="40" spans="1:3" x14ac:dyDescent="0.2">
      <c r="A40" s="51" t="s">
        <v>65</v>
      </c>
      <c r="C40" s="54" t="s">
        <v>66</v>
      </c>
    </row>
    <row r="41" spans="1:3" x14ac:dyDescent="0.2">
      <c r="A41" s="51" t="s">
        <v>115</v>
      </c>
      <c r="C41" s="54" t="s">
        <v>66</v>
      </c>
    </row>
    <row r="42" spans="1:3" x14ac:dyDescent="0.2">
      <c r="A42" s="51" t="s">
        <v>116</v>
      </c>
      <c r="B42" s="51" t="s">
        <v>117</v>
      </c>
      <c r="C42" s="54" t="s">
        <v>52</v>
      </c>
    </row>
    <row r="44" spans="1:3" x14ac:dyDescent="0.2">
      <c r="A44" s="52" t="s">
        <v>34</v>
      </c>
      <c r="B44" s="51" t="s">
        <v>84</v>
      </c>
    </row>
    <row r="45" spans="1:3" x14ac:dyDescent="0.2">
      <c r="A45" s="51" t="s">
        <v>35</v>
      </c>
      <c r="C45" s="54" t="s">
        <v>52</v>
      </c>
    </row>
    <row r="46" spans="1:3" x14ac:dyDescent="0.2">
      <c r="A46" s="51" t="s">
        <v>36</v>
      </c>
      <c r="C46" s="54" t="s">
        <v>52</v>
      </c>
    </row>
    <row r="47" spans="1:3" x14ac:dyDescent="0.2">
      <c r="A47" s="51" t="s">
        <v>37</v>
      </c>
      <c r="C47" s="54" t="s">
        <v>52</v>
      </c>
    </row>
    <row r="48" spans="1:3" x14ac:dyDescent="0.2">
      <c r="A48" s="51" t="s">
        <v>46</v>
      </c>
      <c r="B48" s="51" t="s">
        <v>119</v>
      </c>
      <c r="C48" s="54" t="s">
        <v>52</v>
      </c>
    </row>
    <row r="49" spans="1:3" x14ac:dyDescent="0.2">
      <c r="A49" s="51" t="s">
        <v>38</v>
      </c>
      <c r="C49" s="54" t="s">
        <v>52</v>
      </c>
    </row>
    <row r="50" spans="1:3" x14ac:dyDescent="0.2">
      <c r="A50" s="51" t="s">
        <v>42</v>
      </c>
      <c r="C50" s="54" t="s">
        <v>66</v>
      </c>
    </row>
    <row r="51" spans="1:3" x14ac:dyDescent="0.2">
      <c r="A51" s="51" t="s">
        <v>41</v>
      </c>
      <c r="C51" s="54" t="s">
        <v>66</v>
      </c>
    </row>
    <row r="52" spans="1:3" x14ac:dyDescent="0.2">
      <c r="C52" s="51"/>
    </row>
    <row r="53" spans="1:3" x14ac:dyDescent="0.2">
      <c r="A53" s="52" t="s">
        <v>89</v>
      </c>
      <c r="B53" s="51" t="s">
        <v>60</v>
      </c>
      <c r="C53" s="54" t="s">
        <v>55</v>
      </c>
    </row>
    <row r="55" spans="1:3" x14ac:dyDescent="0.2">
      <c r="A55" s="52" t="s">
        <v>19</v>
      </c>
      <c r="C55" s="54" t="s">
        <v>66</v>
      </c>
    </row>
    <row r="56" spans="1:3" x14ac:dyDescent="0.2">
      <c r="A56" s="52"/>
    </row>
    <row r="57" spans="1:3" x14ac:dyDescent="0.2">
      <c r="A57" s="52" t="s">
        <v>140</v>
      </c>
      <c r="B57" s="51" t="s">
        <v>141</v>
      </c>
      <c r="C57" s="54" t="s">
        <v>52</v>
      </c>
    </row>
    <row r="59" spans="1:3" x14ac:dyDescent="0.2">
      <c r="A59" s="52" t="s">
        <v>68</v>
      </c>
    </row>
    <row r="60" spans="1:3" x14ac:dyDescent="0.2">
      <c r="A60" s="51" t="s">
        <v>70</v>
      </c>
      <c r="B60" s="51" t="s">
        <v>72</v>
      </c>
      <c r="C60" s="54" t="s">
        <v>52</v>
      </c>
    </row>
    <row r="61" spans="1:3" x14ac:dyDescent="0.2">
      <c r="A61" s="51" t="s">
        <v>69</v>
      </c>
      <c r="B61" s="51" t="s">
        <v>73</v>
      </c>
      <c r="C61" s="54" t="s">
        <v>52</v>
      </c>
    </row>
    <row r="62" spans="1:3" x14ac:dyDescent="0.2">
      <c r="A62" s="51" t="s">
        <v>71</v>
      </c>
      <c r="C62" s="54" t="s">
        <v>52</v>
      </c>
    </row>
    <row r="64" spans="1:3" x14ac:dyDescent="0.2">
      <c r="A64" s="52" t="s">
        <v>91</v>
      </c>
      <c r="B64" s="51" t="s">
        <v>92</v>
      </c>
      <c r="C64" s="54" t="s">
        <v>52</v>
      </c>
    </row>
    <row r="66" spans="1:3" x14ac:dyDescent="0.2">
      <c r="A66" s="52" t="s">
        <v>90</v>
      </c>
      <c r="B66" s="51" t="s">
        <v>93</v>
      </c>
      <c r="C66" s="54" t="s">
        <v>52</v>
      </c>
    </row>
  </sheetData>
  <sheetProtection password="D782" sheet="1"/>
  <phoneticPr fontId="0" type="noConversion"/>
  <pageMargins left="0.25" right="0.25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C42DC-9BAF-4F22-A4FA-2DAF5C8762BF}">
  <dimension ref="A1:J50"/>
  <sheetViews>
    <sheetView workbookViewId="0">
      <pane ySplit="1" topLeftCell="A2" activePane="bottomLeft" state="frozen"/>
      <selection activeCell="C1" sqref="C1"/>
      <selection pane="bottomLeft" activeCell="C38" sqref="C38"/>
    </sheetView>
  </sheetViews>
  <sheetFormatPr defaultRowHeight="12.75" x14ac:dyDescent="0.2"/>
  <cols>
    <col min="1" max="2" width="8" bestFit="1" customWidth="1"/>
    <col min="3" max="3" width="73" bestFit="1" customWidth="1"/>
    <col min="4" max="4" width="85.140625" bestFit="1" customWidth="1"/>
    <col min="5" max="5" width="9" style="80" bestFit="1" customWidth="1"/>
    <col min="6" max="6" width="9.42578125" style="82" bestFit="1" customWidth="1"/>
    <col min="7" max="7" width="5.7109375" style="79" bestFit="1" customWidth="1"/>
    <col min="8" max="8" width="9" bestFit="1" customWidth="1"/>
    <col min="10" max="10" width="9.140625" hidden="1" customWidth="1"/>
  </cols>
  <sheetData>
    <row r="1" spans="1:10" x14ac:dyDescent="0.2">
      <c r="A1" t="s">
        <v>229</v>
      </c>
      <c r="B1" t="s">
        <v>147</v>
      </c>
      <c r="C1" t="s">
        <v>148</v>
      </c>
      <c r="D1" t="s">
        <v>149</v>
      </c>
      <c r="E1" s="96" t="s">
        <v>150</v>
      </c>
      <c r="F1" s="83" t="s">
        <v>151</v>
      </c>
      <c r="G1" s="97" t="s">
        <v>152</v>
      </c>
      <c r="H1" t="s">
        <v>153</v>
      </c>
    </row>
    <row r="2" spans="1:10" x14ac:dyDescent="0.2">
      <c r="A2" t="s">
        <v>154</v>
      </c>
      <c r="B2" t="s">
        <v>154</v>
      </c>
      <c r="C2" t="s">
        <v>155</v>
      </c>
      <c r="D2" t="s">
        <v>156</v>
      </c>
      <c r="E2" s="84"/>
      <c r="F2" s="83"/>
      <c r="G2" s="79">
        <v>0.99</v>
      </c>
      <c r="H2" t="s">
        <v>157</v>
      </c>
    </row>
    <row r="3" spans="1:10" x14ac:dyDescent="0.2">
      <c r="A3" t="s">
        <v>158</v>
      </c>
      <c r="B3" t="s">
        <v>158</v>
      </c>
      <c r="C3" t="s">
        <v>155</v>
      </c>
      <c r="D3" t="s">
        <v>159</v>
      </c>
      <c r="F3" s="83"/>
      <c r="G3" s="79">
        <v>1</v>
      </c>
      <c r="H3" t="s">
        <v>157</v>
      </c>
    </row>
    <row r="4" spans="1:10" x14ac:dyDescent="0.2">
      <c r="A4" t="s">
        <v>160</v>
      </c>
      <c r="B4" t="s">
        <v>160</v>
      </c>
      <c r="C4" t="s">
        <v>161</v>
      </c>
      <c r="D4" t="s">
        <v>162</v>
      </c>
      <c r="F4" s="83"/>
      <c r="G4" s="79">
        <v>0.95</v>
      </c>
      <c r="H4" t="s">
        <v>157</v>
      </c>
    </row>
    <row r="5" spans="1:10" x14ac:dyDescent="0.2">
      <c r="A5" t="s">
        <v>163</v>
      </c>
      <c r="B5" t="s">
        <v>163</v>
      </c>
      <c r="C5" t="s">
        <v>164</v>
      </c>
      <c r="D5" t="s">
        <v>165</v>
      </c>
      <c r="F5" s="83"/>
      <c r="G5" s="79">
        <v>0.95</v>
      </c>
      <c r="H5" t="s">
        <v>157</v>
      </c>
    </row>
    <row r="6" spans="1:10" x14ac:dyDescent="0.2">
      <c r="A6" t="s">
        <v>166</v>
      </c>
      <c r="B6" t="s">
        <v>166</v>
      </c>
      <c r="C6" t="s">
        <v>167</v>
      </c>
      <c r="D6" t="s">
        <v>156</v>
      </c>
      <c r="F6" s="83"/>
      <c r="G6" s="79">
        <v>0.99</v>
      </c>
      <c r="H6" t="s">
        <v>157</v>
      </c>
    </row>
    <row r="7" spans="1:10" x14ac:dyDescent="0.2">
      <c r="A7" t="s">
        <v>168</v>
      </c>
      <c r="B7" t="s">
        <v>168</v>
      </c>
      <c r="C7" t="s">
        <v>167</v>
      </c>
      <c r="D7" t="s">
        <v>159</v>
      </c>
      <c r="F7" s="83"/>
      <c r="G7" s="79">
        <v>1</v>
      </c>
      <c r="H7" t="s">
        <v>157</v>
      </c>
    </row>
    <row r="8" spans="1:10" x14ac:dyDescent="0.2">
      <c r="A8" t="s">
        <v>169</v>
      </c>
      <c r="B8" t="s">
        <v>169</v>
      </c>
      <c r="C8" t="s">
        <v>170</v>
      </c>
      <c r="D8" t="s">
        <v>171</v>
      </c>
      <c r="F8" s="83"/>
      <c r="G8" s="79">
        <v>0.95</v>
      </c>
      <c r="H8" t="s">
        <v>157</v>
      </c>
      <c r="J8" t="s">
        <v>243</v>
      </c>
    </row>
    <row r="9" spans="1:10" x14ac:dyDescent="0.2">
      <c r="A9" t="s">
        <v>172</v>
      </c>
      <c r="B9" t="s">
        <v>172</v>
      </c>
      <c r="C9" t="s">
        <v>173</v>
      </c>
      <c r="D9" t="s">
        <v>156</v>
      </c>
      <c r="F9" s="83"/>
      <c r="G9" s="79">
        <v>0.95</v>
      </c>
      <c r="H9" t="s">
        <v>157</v>
      </c>
    </row>
    <row r="10" spans="1:10" x14ac:dyDescent="0.2">
      <c r="A10" t="s">
        <v>174</v>
      </c>
      <c r="B10" t="s">
        <v>174</v>
      </c>
      <c r="C10" t="s">
        <v>173</v>
      </c>
      <c r="D10" t="s">
        <v>159</v>
      </c>
      <c r="F10" s="83"/>
      <c r="G10" s="79">
        <v>1</v>
      </c>
      <c r="H10" t="s">
        <v>157</v>
      </c>
    </row>
    <row r="11" spans="1:10" x14ac:dyDescent="0.2">
      <c r="A11" t="s">
        <v>175</v>
      </c>
      <c r="B11" t="s">
        <v>175</v>
      </c>
      <c r="C11" t="s">
        <v>176</v>
      </c>
      <c r="D11" t="s">
        <v>156</v>
      </c>
      <c r="F11" s="83"/>
      <c r="G11" s="79">
        <v>0.99</v>
      </c>
      <c r="H11" t="s">
        <v>157</v>
      </c>
    </row>
    <row r="12" spans="1:10" x14ac:dyDescent="0.2">
      <c r="A12" t="s">
        <v>177</v>
      </c>
      <c r="B12" t="s">
        <v>177</v>
      </c>
      <c r="C12" t="s">
        <v>176</v>
      </c>
      <c r="D12" t="s">
        <v>159</v>
      </c>
      <c r="F12" s="83"/>
      <c r="G12" s="79">
        <v>1</v>
      </c>
      <c r="H12" t="s">
        <v>157</v>
      </c>
    </row>
    <row r="13" spans="1:10" x14ac:dyDescent="0.2">
      <c r="A13" t="s">
        <v>178</v>
      </c>
      <c r="B13" t="s">
        <v>178</v>
      </c>
      <c r="C13" t="s">
        <v>179</v>
      </c>
      <c r="D13" t="s">
        <v>165</v>
      </c>
      <c r="F13" s="83"/>
      <c r="G13" s="79">
        <v>0.95</v>
      </c>
      <c r="H13" t="s">
        <v>157</v>
      </c>
    </row>
    <row r="14" spans="1:10" x14ac:dyDescent="0.2">
      <c r="A14" t="s">
        <v>180</v>
      </c>
      <c r="B14" t="s">
        <v>180</v>
      </c>
      <c r="C14" t="s">
        <v>181</v>
      </c>
      <c r="D14" t="s">
        <v>182</v>
      </c>
      <c r="F14" s="83"/>
      <c r="G14" s="79">
        <v>0.99</v>
      </c>
      <c r="H14" t="s">
        <v>157</v>
      </c>
    </row>
    <row r="15" spans="1:10" x14ac:dyDescent="0.2">
      <c r="A15" t="s">
        <v>183</v>
      </c>
      <c r="B15" t="s">
        <v>183</v>
      </c>
      <c r="C15" t="s">
        <v>184</v>
      </c>
      <c r="D15" t="s">
        <v>156</v>
      </c>
      <c r="F15" s="83"/>
      <c r="G15" s="79">
        <v>0.99</v>
      </c>
      <c r="H15" t="s">
        <v>157</v>
      </c>
    </row>
    <row r="16" spans="1:10" x14ac:dyDescent="0.2">
      <c r="A16" t="s">
        <v>185</v>
      </c>
      <c r="B16" t="s">
        <v>185</v>
      </c>
      <c r="C16" t="s">
        <v>186</v>
      </c>
      <c r="D16" t="s">
        <v>244</v>
      </c>
      <c r="F16" s="83">
        <v>2922.08</v>
      </c>
      <c r="G16" s="79">
        <v>0.99</v>
      </c>
      <c r="H16" s="221" t="s">
        <v>253</v>
      </c>
    </row>
    <row r="17" spans="1:8" x14ac:dyDescent="0.2">
      <c r="A17" t="s">
        <v>187</v>
      </c>
      <c r="B17" t="s">
        <v>187</v>
      </c>
      <c r="C17" t="s">
        <v>188</v>
      </c>
      <c r="D17" t="s">
        <v>245</v>
      </c>
      <c r="F17" s="83">
        <v>2922.08</v>
      </c>
      <c r="G17" s="79">
        <v>0.99</v>
      </c>
      <c r="H17" s="221" t="s">
        <v>253</v>
      </c>
    </row>
    <row r="18" spans="1:8" x14ac:dyDescent="0.2">
      <c r="A18" t="s">
        <v>189</v>
      </c>
      <c r="B18" t="s">
        <v>189</v>
      </c>
      <c r="C18" t="s">
        <v>188</v>
      </c>
      <c r="D18" t="s">
        <v>246</v>
      </c>
      <c r="F18" s="83">
        <v>2922.08</v>
      </c>
      <c r="G18" s="79">
        <v>0.99</v>
      </c>
      <c r="H18" s="221" t="s">
        <v>253</v>
      </c>
    </row>
    <row r="19" spans="1:8" x14ac:dyDescent="0.2">
      <c r="A19" t="s">
        <v>190</v>
      </c>
      <c r="B19" t="s">
        <v>190</v>
      </c>
      <c r="C19" t="s">
        <v>191</v>
      </c>
      <c r="D19" t="s">
        <v>192</v>
      </c>
      <c r="F19" s="83"/>
      <c r="G19" s="79">
        <v>1</v>
      </c>
      <c r="H19" t="s">
        <v>157</v>
      </c>
    </row>
    <row r="20" spans="1:8" x14ac:dyDescent="0.2">
      <c r="A20" t="s">
        <v>193</v>
      </c>
      <c r="B20" t="s">
        <v>193</v>
      </c>
      <c r="C20" t="s">
        <v>194</v>
      </c>
      <c r="D20" t="s">
        <v>156</v>
      </c>
      <c r="F20" s="83"/>
      <c r="G20" s="79">
        <v>0.99</v>
      </c>
      <c r="H20" t="s">
        <v>157</v>
      </c>
    </row>
    <row r="21" spans="1:8" x14ac:dyDescent="0.2">
      <c r="A21" t="s">
        <v>195</v>
      </c>
      <c r="B21" t="s">
        <v>195</v>
      </c>
      <c r="C21" t="s">
        <v>194</v>
      </c>
      <c r="D21" t="s">
        <v>159</v>
      </c>
      <c r="F21" s="83"/>
      <c r="G21" s="79">
        <v>1</v>
      </c>
      <c r="H21" t="s">
        <v>157</v>
      </c>
    </row>
    <row r="22" spans="1:8" x14ac:dyDescent="0.2">
      <c r="A22" t="s">
        <v>196</v>
      </c>
      <c r="B22" t="s">
        <v>196</v>
      </c>
      <c r="C22" t="s">
        <v>197</v>
      </c>
      <c r="D22" t="s">
        <v>165</v>
      </c>
      <c r="F22" s="83"/>
      <c r="G22" s="79">
        <v>0.95</v>
      </c>
      <c r="H22" t="s">
        <v>157</v>
      </c>
    </row>
    <row r="23" spans="1:8" x14ac:dyDescent="0.2">
      <c r="A23" t="s">
        <v>198</v>
      </c>
      <c r="B23" t="s">
        <v>198</v>
      </c>
      <c r="C23" t="s">
        <v>199</v>
      </c>
      <c r="D23" t="s">
        <v>247</v>
      </c>
      <c r="F23" s="83">
        <v>2922.08</v>
      </c>
      <c r="G23" s="79">
        <v>0.99</v>
      </c>
      <c r="H23" s="221" t="s">
        <v>253</v>
      </c>
    </row>
    <row r="24" spans="1:8" x14ac:dyDescent="0.2">
      <c r="A24" t="s">
        <v>200</v>
      </c>
      <c r="B24" t="s">
        <v>200</v>
      </c>
      <c r="C24" t="s">
        <v>199</v>
      </c>
      <c r="D24" t="s">
        <v>248</v>
      </c>
      <c r="F24" s="83">
        <v>2922.08</v>
      </c>
      <c r="G24" s="79">
        <v>0.99</v>
      </c>
      <c r="H24" s="221" t="s">
        <v>253</v>
      </c>
    </row>
    <row r="25" spans="1:8" x14ac:dyDescent="0.2">
      <c r="A25" t="s">
        <v>201</v>
      </c>
      <c r="B25" t="s">
        <v>201</v>
      </c>
      <c r="C25" t="s">
        <v>199</v>
      </c>
      <c r="D25" t="s">
        <v>249</v>
      </c>
      <c r="F25" s="83">
        <v>2922.08</v>
      </c>
      <c r="G25" s="79">
        <v>0.99</v>
      </c>
      <c r="H25" s="221" t="s">
        <v>253</v>
      </c>
    </row>
    <row r="26" spans="1:8" x14ac:dyDescent="0.2">
      <c r="A26" t="s">
        <v>202</v>
      </c>
      <c r="B26" t="s">
        <v>202</v>
      </c>
      <c r="C26" t="s">
        <v>199</v>
      </c>
      <c r="D26" t="s">
        <v>250</v>
      </c>
      <c r="F26" s="83">
        <v>2922.08</v>
      </c>
      <c r="G26" s="79">
        <v>0.99</v>
      </c>
      <c r="H26" s="221" t="s">
        <v>253</v>
      </c>
    </row>
    <row r="27" spans="1:8" x14ac:dyDescent="0.2">
      <c r="A27" t="s">
        <v>203</v>
      </c>
      <c r="B27" t="s">
        <v>203</v>
      </c>
      <c r="C27" t="s">
        <v>199</v>
      </c>
      <c r="D27" t="s">
        <v>251</v>
      </c>
      <c r="F27" s="83">
        <v>2922.08</v>
      </c>
      <c r="G27" s="79">
        <v>0.99</v>
      </c>
      <c r="H27" s="221" t="s">
        <v>253</v>
      </c>
    </row>
    <row r="28" spans="1:8" x14ac:dyDescent="0.2">
      <c r="A28" t="s">
        <v>204</v>
      </c>
      <c r="B28" t="s">
        <v>204</v>
      </c>
      <c r="C28" t="s">
        <v>205</v>
      </c>
      <c r="D28" t="s">
        <v>247</v>
      </c>
      <c r="F28" s="83">
        <v>2922.08</v>
      </c>
      <c r="G28" s="79">
        <v>0.99</v>
      </c>
      <c r="H28" s="221" t="s">
        <v>253</v>
      </c>
    </row>
    <row r="29" spans="1:8" x14ac:dyDescent="0.2">
      <c r="A29" t="s">
        <v>206</v>
      </c>
      <c r="B29" t="s">
        <v>206</v>
      </c>
      <c r="C29" t="s">
        <v>205</v>
      </c>
      <c r="D29" t="s">
        <v>248</v>
      </c>
      <c r="F29" s="83">
        <v>2922.08</v>
      </c>
      <c r="G29" s="79">
        <v>0.99</v>
      </c>
      <c r="H29" s="221" t="s">
        <v>253</v>
      </c>
    </row>
    <row r="30" spans="1:8" x14ac:dyDescent="0.2">
      <c r="A30" t="s">
        <v>207</v>
      </c>
      <c r="B30" t="s">
        <v>207</v>
      </c>
      <c r="C30" t="s">
        <v>205</v>
      </c>
      <c r="D30" t="s">
        <v>249</v>
      </c>
      <c r="F30" s="83">
        <v>2922.08</v>
      </c>
      <c r="G30" s="79">
        <v>0.99</v>
      </c>
      <c r="H30" s="221" t="s">
        <v>253</v>
      </c>
    </row>
    <row r="31" spans="1:8" x14ac:dyDescent="0.2">
      <c r="A31" t="s">
        <v>208</v>
      </c>
      <c r="B31" t="s">
        <v>208</v>
      </c>
      <c r="C31" t="s">
        <v>205</v>
      </c>
      <c r="D31" t="s">
        <v>250</v>
      </c>
      <c r="F31" s="83">
        <v>2922.08</v>
      </c>
      <c r="G31" s="79">
        <v>0.99</v>
      </c>
      <c r="H31" s="221" t="s">
        <v>253</v>
      </c>
    </row>
    <row r="32" spans="1:8" x14ac:dyDescent="0.2">
      <c r="A32" t="s">
        <v>209</v>
      </c>
      <c r="B32" t="s">
        <v>209</v>
      </c>
      <c r="C32" t="s">
        <v>205</v>
      </c>
      <c r="D32" t="s">
        <v>251</v>
      </c>
      <c r="F32" s="83">
        <v>2922.08</v>
      </c>
      <c r="G32" s="79">
        <v>0.99</v>
      </c>
      <c r="H32" s="221" t="s">
        <v>253</v>
      </c>
    </row>
    <row r="33" spans="1:8" x14ac:dyDescent="0.2">
      <c r="A33" t="s">
        <v>210</v>
      </c>
      <c r="B33" t="s">
        <v>210</v>
      </c>
      <c r="C33" t="s">
        <v>211</v>
      </c>
      <c r="D33" t="s">
        <v>247</v>
      </c>
      <c r="F33" s="83">
        <v>2922.08</v>
      </c>
      <c r="G33" s="79">
        <v>0.99</v>
      </c>
      <c r="H33" s="221" t="s">
        <v>253</v>
      </c>
    </row>
    <row r="34" spans="1:8" x14ac:dyDescent="0.2">
      <c r="A34" t="s">
        <v>212</v>
      </c>
      <c r="B34" t="s">
        <v>212</v>
      </c>
      <c r="C34" t="s">
        <v>211</v>
      </c>
      <c r="D34" t="s">
        <v>248</v>
      </c>
      <c r="F34" s="83">
        <v>2922.08</v>
      </c>
      <c r="G34" s="79">
        <v>0.99</v>
      </c>
      <c r="H34" s="221" t="s">
        <v>253</v>
      </c>
    </row>
    <row r="35" spans="1:8" x14ac:dyDescent="0.2">
      <c r="A35" t="s">
        <v>213</v>
      </c>
      <c r="B35" t="s">
        <v>213</v>
      </c>
      <c r="C35" t="s">
        <v>211</v>
      </c>
      <c r="D35" t="s">
        <v>249</v>
      </c>
      <c r="F35" s="83">
        <v>2922.08</v>
      </c>
      <c r="G35" s="79">
        <v>0.99</v>
      </c>
      <c r="H35" s="221" t="s">
        <v>253</v>
      </c>
    </row>
    <row r="36" spans="1:8" x14ac:dyDescent="0.2">
      <c r="A36" t="s">
        <v>214</v>
      </c>
      <c r="B36" t="s">
        <v>214</v>
      </c>
      <c r="C36" t="s">
        <v>211</v>
      </c>
      <c r="D36" t="s">
        <v>250</v>
      </c>
      <c r="F36" s="83">
        <v>2922.08</v>
      </c>
      <c r="G36" s="79">
        <v>0.99</v>
      </c>
      <c r="H36" s="221" t="s">
        <v>253</v>
      </c>
    </row>
    <row r="37" spans="1:8" x14ac:dyDescent="0.2">
      <c r="A37" t="s">
        <v>215</v>
      </c>
      <c r="B37" t="s">
        <v>215</v>
      </c>
      <c r="C37" t="s">
        <v>211</v>
      </c>
      <c r="D37" t="s">
        <v>251</v>
      </c>
      <c r="F37" s="83">
        <v>2922.08</v>
      </c>
      <c r="G37" s="79">
        <v>0.99</v>
      </c>
      <c r="H37" s="221" t="s">
        <v>253</v>
      </c>
    </row>
    <row r="38" spans="1:8" x14ac:dyDescent="0.2">
      <c r="A38" t="s">
        <v>216</v>
      </c>
      <c r="B38" t="s">
        <v>216</v>
      </c>
      <c r="C38" t="s">
        <v>217</v>
      </c>
      <c r="D38" t="s">
        <v>247</v>
      </c>
      <c r="F38" s="83">
        <v>2922.08</v>
      </c>
      <c r="G38" s="79">
        <v>0.99</v>
      </c>
      <c r="H38" s="221" t="s">
        <v>253</v>
      </c>
    </row>
    <row r="39" spans="1:8" x14ac:dyDescent="0.2">
      <c r="A39" t="s">
        <v>218</v>
      </c>
      <c r="B39" t="s">
        <v>218</v>
      </c>
      <c r="C39" t="s">
        <v>217</v>
      </c>
      <c r="D39" t="s">
        <v>248</v>
      </c>
      <c r="F39" s="83">
        <v>2922.08</v>
      </c>
      <c r="G39" s="79">
        <v>0.99</v>
      </c>
      <c r="H39" s="221" t="s">
        <v>253</v>
      </c>
    </row>
    <row r="40" spans="1:8" x14ac:dyDescent="0.2">
      <c r="A40" t="s">
        <v>219</v>
      </c>
      <c r="B40" t="s">
        <v>219</v>
      </c>
      <c r="C40" t="s">
        <v>217</v>
      </c>
      <c r="D40" t="s">
        <v>249</v>
      </c>
      <c r="F40" s="83">
        <v>2922.08</v>
      </c>
      <c r="G40" s="79">
        <v>0.99</v>
      </c>
      <c r="H40" s="221" t="s">
        <v>253</v>
      </c>
    </row>
    <row r="41" spans="1:8" x14ac:dyDescent="0.2">
      <c r="A41" t="s">
        <v>220</v>
      </c>
      <c r="B41" t="s">
        <v>220</v>
      </c>
      <c r="C41" t="s">
        <v>217</v>
      </c>
      <c r="D41" t="s">
        <v>250</v>
      </c>
      <c r="F41" s="83">
        <v>2922.08</v>
      </c>
      <c r="G41" s="79">
        <v>0.99</v>
      </c>
      <c r="H41" s="221" t="s">
        <v>253</v>
      </c>
    </row>
    <row r="42" spans="1:8" x14ac:dyDescent="0.2">
      <c r="A42" t="s">
        <v>221</v>
      </c>
      <c r="B42" t="s">
        <v>221</v>
      </c>
      <c r="C42" t="s">
        <v>217</v>
      </c>
      <c r="D42" t="s">
        <v>251</v>
      </c>
      <c r="F42" s="83">
        <v>2922.08</v>
      </c>
      <c r="G42" s="79">
        <v>0.99</v>
      </c>
      <c r="H42" s="221" t="s">
        <v>253</v>
      </c>
    </row>
    <row r="43" spans="1:8" x14ac:dyDescent="0.2">
      <c r="A43" t="s">
        <v>222</v>
      </c>
      <c r="B43" t="s">
        <v>222</v>
      </c>
      <c r="C43" t="s">
        <v>223</v>
      </c>
      <c r="D43" t="s">
        <v>252</v>
      </c>
      <c r="F43" s="83">
        <v>4648</v>
      </c>
      <c r="G43" s="79">
        <v>0.99</v>
      </c>
      <c r="H43" s="221" t="s">
        <v>253</v>
      </c>
    </row>
    <row r="44" spans="1:8" x14ac:dyDescent="0.2">
      <c r="A44" t="s">
        <v>224</v>
      </c>
      <c r="B44" t="s">
        <v>224</v>
      </c>
      <c r="C44" t="s">
        <v>225</v>
      </c>
      <c r="D44" t="s">
        <v>192</v>
      </c>
      <c r="F44" s="83"/>
      <c r="G44" s="79">
        <v>1</v>
      </c>
      <c r="H44" t="s">
        <v>157</v>
      </c>
    </row>
    <row r="45" spans="1:8" x14ac:dyDescent="0.2">
      <c r="A45" s="81" t="s">
        <v>145</v>
      </c>
      <c r="B45" s="81" t="s">
        <v>145</v>
      </c>
      <c r="C45" s="81" t="s">
        <v>226</v>
      </c>
      <c r="D45" s="82"/>
      <c r="F45" s="83"/>
      <c r="G45" s="79">
        <v>0.95</v>
      </c>
      <c r="H45" t="s">
        <v>157</v>
      </c>
    </row>
    <row r="46" spans="1:8" x14ac:dyDescent="0.2">
      <c r="A46" s="81" t="s">
        <v>227</v>
      </c>
      <c r="B46" s="81" t="s">
        <v>227</v>
      </c>
      <c r="C46" s="81" t="s">
        <v>228</v>
      </c>
      <c r="D46" s="82"/>
      <c r="F46" s="83"/>
      <c r="G46" s="79">
        <v>0.99</v>
      </c>
      <c r="H46" t="s">
        <v>157</v>
      </c>
    </row>
    <row r="47" spans="1:8" x14ac:dyDescent="0.2">
      <c r="A47" t="s">
        <v>230</v>
      </c>
      <c r="C47" t="s">
        <v>179</v>
      </c>
      <c r="D47" t="s">
        <v>231</v>
      </c>
      <c r="G47" s="79">
        <v>1</v>
      </c>
      <c r="H47" t="s">
        <v>157</v>
      </c>
    </row>
    <row r="48" spans="1:8" x14ac:dyDescent="0.2">
      <c r="A48" t="s">
        <v>232</v>
      </c>
      <c r="C48" t="s">
        <v>197</v>
      </c>
      <c r="D48" t="s">
        <v>233</v>
      </c>
      <c r="G48" s="79">
        <v>1</v>
      </c>
      <c r="H48" t="s">
        <v>157</v>
      </c>
    </row>
    <row r="49" spans="1:8" x14ac:dyDescent="0.2">
      <c r="A49" t="s">
        <v>234</v>
      </c>
      <c r="C49" t="s">
        <v>164</v>
      </c>
      <c r="D49" t="s">
        <v>233</v>
      </c>
      <c r="G49" s="79">
        <v>1</v>
      </c>
      <c r="H49" t="s">
        <v>157</v>
      </c>
    </row>
    <row r="50" spans="1:8" x14ac:dyDescent="0.2">
      <c r="A50" t="s">
        <v>235</v>
      </c>
      <c r="C50" t="s">
        <v>170</v>
      </c>
      <c r="D50" t="s">
        <v>233</v>
      </c>
      <c r="G50" s="79">
        <v>1</v>
      </c>
      <c r="H50" t="s">
        <v>157</v>
      </c>
    </row>
  </sheetData>
  <sheetProtection algorithmName="SHA-512" hashValue="IFiBEg0ZfOIAKmAtAJ3Uzcrqu0dEM6Tq4MdoPFJOh1WrIUHHQrnEBlpp5O8KzVgzb+uCbUzvVAcaEGbmbMy8Lg==" saltValue="ylpP3Jw/BL0iXRP9syevd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kalkulace</vt:lpstr>
      <vt:lpstr>popis</vt:lpstr>
      <vt:lpstr>číselník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KRT JmK Brno-město Fogl</dc:creator>
  <cp:lastModifiedBy>Denisa Ciprová</cp:lastModifiedBy>
  <cp:lastPrinted>2023-01-31T10:25:48Z</cp:lastPrinted>
  <dcterms:created xsi:type="dcterms:W3CDTF">2007-10-17T06:32:42Z</dcterms:created>
  <dcterms:modified xsi:type="dcterms:W3CDTF">2024-01-11T09:48:02Z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bf04b3-3380-4945-b825-b9f2844016a1_Enabled">
    <vt:lpwstr>true</vt:lpwstr>
  </property>
  <property fmtid="{D5CDD505-2E9C-101B-9397-08002B2CF9AE}" pid="3" name="MSIP_Label_cfbf04b3-3380-4945-b825-b9f2844016a1_SetDate">
    <vt:lpwstr>2023-01-24T12:32:52Z</vt:lpwstr>
  </property>
  <property fmtid="{D5CDD505-2E9C-101B-9397-08002B2CF9AE}" pid="4" name="MSIP_Label_cfbf04b3-3380-4945-b825-b9f2844016a1_Method">
    <vt:lpwstr>Standard</vt:lpwstr>
  </property>
  <property fmtid="{D5CDD505-2E9C-101B-9397-08002B2CF9AE}" pid="5" name="MSIP_Label_cfbf04b3-3380-4945-b825-b9f2844016a1_Name">
    <vt:lpwstr>Label_Default</vt:lpwstr>
  </property>
  <property fmtid="{D5CDD505-2E9C-101B-9397-08002B2CF9AE}" pid="6" name="MSIP_Label_cfbf04b3-3380-4945-b825-b9f2844016a1_SiteId">
    <vt:lpwstr>1174b7b3-9af8-43df-a3b2-06d8ee22d679</vt:lpwstr>
  </property>
  <property fmtid="{D5CDD505-2E9C-101B-9397-08002B2CF9AE}" pid="7" name="MSIP_Label_cfbf04b3-3380-4945-b825-b9f2844016a1_ActionId">
    <vt:lpwstr>ebc8f077-bfd3-4eae-a339-56bf778c7b76</vt:lpwstr>
  </property>
  <property fmtid="{D5CDD505-2E9C-101B-9397-08002B2CF9AE}" pid="8" name="MSIP_Label_cfbf04b3-3380-4945-b825-b9f2844016a1_ContentBits">
    <vt:lpwstr>0</vt:lpwstr>
  </property>
</Properties>
</file>